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threadedComments/threadedComment6.xml" ContentType="application/vnd.ms-excel.threaded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9440" windowHeight="11760" tabRatio="745"/>
  </bookViews>
  <sheets>
    <sheet name="Kombinált minősítés" sheetId="15" r:id="rId1"/>
  </sheets>
  <definedNames>
    <definedName name="_xlnm.Print_Area" localSheetId="0">'Kombinált minősítés'!$A$2:$N$61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15"/>
  <c r="D7"/>
  <c r="N40"/>
  <c r="N39"/>
  <c r="M40"/>
  <c r="M39"/>
  <c r="N46"/>
  <c r="M46"/>
  <c r="N45"/>
  <c r="M45"/>
  <c r="N44"/>
  <c r="M44"/>
  <c r="N43"/>
  <c r="M43"/>
  <c r="N42"/>
  <c r="M42"/>
  <c r="N41"/>
  <c r="M41"/>
  <c r="M30" l="1"/>
  <c r="M34" l="1"/>
  <c r="M33"/>
  <c r="M32"/>
  <c r="M31"/>
  <c r="M29"/>
  <c r="M28"/>
  <c r="N30"/>
  <c r="N29"/>
  <c r="N28"/>
  <c r="M35" l="1"/>
  <c r="N47"/>
  <c r="M47"/>
  <c r="N35"/>
  <c r="L7" l="1"/>
  <c r="M7" s="1"/>
  <c r="I7"/>
  <c r="J7" s="1"/>
  <c r="M22"/>
  <c r="F7" s="1"/>
  <c r="M18"/>
  <c r="E7" s="1"/>
  <c r="H7" l="1"/>
  <c r="G7"/>
</calcChain>
</file>

<file path=xl/comments1.xml><?xml version="1.0" encoding="utf-8"?>
<comments xmlns="http://schemas.openxmlformats.org/spreadsheetml/2006/main">
  <authors>
    <author>Gábor</author>
  </authors>
  <commentList>
    <comment ref="B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Kérjük válasszon az alábbiak közül:
- Fűtési időszak: </t>
        </r>
        <r>
          <rPr>
            <sz val="9"/>
            <color indexed="81"/>
            <rFont val="Tahoma"/>
            <family val="2"/>
            <charset val="238"/>
          </rPr>
          <t xml:space="preserve">a helyszíni mérések csak a fűtési időszakban lettek elvégezve
</t>
        </r>
        <r>
          <rPr>
            <b/>
            <sz val="9"/>
            <color indexed="81"/>
            <rFont val="Tahoma"/>
            <family val="2"/>
            <charset val="238"/>
          </rPr>
          <t xml:space="preserve">
- Hűtési időszak: </t>
        </r>
        <r>
          <rPr>
            <sz val="9"/>
            <color indexed="81"/>
            <rFont val="Tahoma"/>
            <family val="2"/>
            <charset val="238"/>
          </rPr>
          <t>a helyszíni mérések csak a hűtési időszakban lettek elvégezve</t>
        </r>
        <r>
          <rPr>
            <b/>
            <sz val="9"/>
            <color indexed="81"/>
            <rFont val="Tahoma"/>
            <family val="2"/>
            <charset val="238"/>
          </rPr>
          <t xml:space="preserve">
- Fűtési és hűtési időszak: </t>
        </r>
        <r>
          <rPr>
            <sz val="9"/>
            <color indexed="81"/>
            <rFont val="Tahoma"/>
            <family val="2"/>
            <charset val="238"/>
          </rPr>
          <t xml:space="preserve">a helyszíni mérések fűtési és hűtési időszakban is el lettek végezve
</t>
        </r>
      </text>
    </comment>
    <comment ref="I31" authorId="0">
      <text>
        <r>
          <rPr>
            <b/>
            <sz val="9"/>
            <color indexed="81"/>
            <rFont val="Tahoma"/>
            <family val="2"/>
            <charset val="238"/>
          </rPr>
          <t>Több fajta nyílászáró esetén a tipikus nyílászárót kell figyelembe venni.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39" authorId="0">
      <text>
        <r>
          <rPr>
            <b/>
            <sz val="9"/>
            <color indexed="81"/>
            <rFont val="Tahoma"/>
            <family val="2"/>
            <charset val="238"/>
          </rPr>
          <t>- Ha a mérések csak a hűtési időszakban lettek elvégezve, akkor "nincs mért adat" választ kell kiválasztani.
- A szabványból azt a kategóriát kell kiválasztani a minősítéshez, melyet a mért értékek legalább 85%-a kielégít.</t>
        </r>
      </text>
    </comment>
    <comment ref="I40" authorId="0">
      <text>
        <r>
          <rPr>
            <b/>
            <sz val="9"/>
            <color indexed="81"/>
            <rFont val="Tahoma"/>
            <family val="2"/>
            <charset val="238"/>
          </rPr>
          <t>- Ha a mérések csak a fűtési időszakban lettek elvégezve, akkor "nincs mért adat" választ kell kiválasztani.
- A szabványból azt a kategóriát kell kiválasztani a minősítéshez, melyet a mért értékek legalább 85%-a kielégít.</t>
        </r>
      </text>
    </comment>
    <comment ref="I41" authorId="0">
      <text>
        <r>
          <rPr>
            <b/>
            <sz val="9"/>
            <color indexed="81"/>
            <rFont val="Tahoma"/>
            <family val="2"/>
            <charset val="238"/>
          </rPr>
          <t>- A szabványból azt a kategóriát kell kiválasztani a minősítéshez, melyet a mért értékek legalább 85%-a kielégít.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42" authorId="0">
      <text>
        <r>
          <rPr>
            <b/>
            <sz val="9"/>
            <color indexed="81"/>
            <rFont val="Tahoma"/>
            <family val="2"/>
            <charset val="238"/>
          </rPr>
          <t>- A szabványból azt a kategóriát kell kiválasztani a minősítéshez, melyet a mért értékek legalább 85%-a kielégít.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43" authorId="0">
      <text>
        <r>
          <rPr>
            <b/>
            <sz val="9"/>
            <color indexed="81"/>
            <rFont val="Tahoma"/>
            <family val="2"/>
            <charset val="238"/>
          </rPr>
          <t>- Azt a kategóriát kell kiválasztani a minősítéshez, melyet a mért értékek legalább 85%-a kielégít.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44" authorId="0">
      <text>
        <r>
          <rPr>
            <b/>
            <sz val="9"/>
            <color indexed="81"/>
            <rFont val="Tahoma"/>
            <family val="2"/>
            <charset val="238"/>
          </rPr>
          <t>- Azt a kategóriát kell kiválasztani a minősítéshez, melyet a mért értékek legalább 85%-a kielégít.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45" authorId="0">
      <text>
        <r>
          <rPr>
            <b/>
            <sz val="9"/>
            <color indexed="81"/>
            <rFont val="Tahoma"/>
            <family val="2"/>
            <charset val="238"/>
          </rPr>
          <t>- Azt a kategóriát kell kiválasztani a minősítéshez, melyet a mért értékek legalább 85%-a kielégít.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46" authorId="0">
      <text>
        <r>
          <rPr>
            <b/>
            <sz val="9"/>
            <color indexed="81"/>
            <rFont val="Tahoma"/>
            <family val="2"/>
            <charset val="238"/>
          </rPr>
          <t>- Azt a kategóriát kell kiválasztani a minősítéshez, melyet a mért értékek legalább 85%-a kielégít.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<sst xmlns="http://schemas.openxmlformats.org/spreadsheetml/2006/main" count="294" uniqueCount="176">
  <si>
    <t>Sumarised building description</t>
  </si>
  <si>
    <t>PM2,5</t>
  </si>
  <si>
    <t>PM10</t>
  </si>
  <si>
    <t>%</t>
  </si>
  <si>
    <t>2.1</t>
  </si>
  <si>
    <t>2.2</t>
  </si>
  <si>
    <t>2.3</t>
  </si>
  <si>
    <t>2.4</t>
  </si>
  <si>
    <t>2.5</t>
  </si>
  <si>
    <t>2.6</t>
  </si>
  <si>
    <t>2.7</t>
  </si>
  <si>
    <t>3.3</t>
  </si>
  <si>
    <t>3.4</t>
  </si>
  <si>
    <t>3.5</t>
  </si>
  <si>
    <t>TVOC</t>
  </si>
  <si>
    <t>3.6</t>
  </si>
  <si>
    <t>3.7</t>
  </si>
  <si>
    <t>3.8</t>
  </si>
  <si>
    <t>1.1</t>
  </si>
  <si>
    <t>1.2</t>
  </si>
  <si>
    <t>1.3</t>
  </si>
  <si>
    <t>1.4</t>
  </si>
  <si>
    <t>1.5</t>
  </si>
  <si>
    <t>l/s</t>
  </si>
  <si>
    <t>3.1</t>
  </si>
  <si>
    <t>3.2</t>
  </si>
  <si>
    <t>ppm</t>
  </si>
  <si>
    <t>μg/m³</t>
  </si>
  <si>
    <t>ppb</t>
  </si>
  <si>
    <t xml:space="preserve"> -</t>
  </si>
  <si>
    <t>1.3.1</t>
  </si>
  <si>
    <t>1.3.2</t>
  </si>
  <si>
    <t>1.3.3</t>
  </si>
  <si>
    <t>kWh/m²a</t>
  </si>
  <si>
    <t>1.4.1</t>
  </si>
  <si>
    <t>1.4.2</t>
  </si>
  <si>
    <t>1.4.3</t>
  </si>
  <si>
    <t>1.6</t>
  </si>
  <si>
    <t>-</t>
  </si>
  <si>
    <t>°C</t>
  </si>
  <si>
    <t>PM2.5</t>
  </si>
  <si>
    <r>
      <t>W/m</t>
    </r>
    <r>
      <rPr>
        <vertAlign val="superscript"/>
        <sz val="11"/>
        <color theme="1"/>
        <rFont val="Calibri Light"/>
        <family val="2"/>
        <scheme val="major"/>
      </rPr>
      <t>2</t>
    </r>
    <r>
      <rPr>
        <sz val="11"/>
        <color theme="1"/>
        <rFont val="Calibri Light"/>
        <family val="2"/>
        <scheme val="major"/>
      </rPr>
      <t>K</t>
    </r>
  </si>
  <si>
    <t>90-100%</t>
  </si>
  <si>
    <t>80-89%</t>
  </si>
  <si>
    <t>60-79%</t>
  </si>
  <si>
    <t>50-59%</t>
  </si>
  <si>
    <t>0-49%</t>
  </si>
  <si>
    <r>
      <t>kWh/m</t>
    </r>
    <r>
      <rPr>
        <b/>
        <vertAlign val="superscript"/>
        <sz val="10"/>
        <color theme="1"/>
        <rFont val="Calibri"/>
        <family val="2"/>
        <charset val="238"/>
        <scheme val="minor"/>
      </rPr>
      <t>2</t>
    </r>
    <r>
      <rPr>
        <b/>
        <sz val="10"/>
        <color theme="1"/>
        <rFont val="Calibri"/>
        <family val="2"/>
        <charset val="238"/>
        <scheme val="minor"/>
      </rPr>
      <t>a</t>
    </r>
  </si>
  <si>
    <r>
      <t>W/m</t>
    </r>
    <r>
      <rPr>
        <b/>
        <vertAlign val="superscript"/>
        <sz val="10"/>
        <color theme="1"/>
        <rFont val="Calibri"/>
        <family val="2"/>
        <charset val="238"/>
        <scheme val="minor"/>
      </rPr>
      <t>2</t>
    </r>
    <r>
      <rPr>
        <b/>
        <sz val="10"/>
        <color theme="1"/>
        <rFont val="Calibri"/>
        <family val="2"/>
        <charset val="238"/>
        <scheme val="minor"/>
      </rPr>
      <t>K</t>
    </r>
  </si>
  <si>
    <t>Épület / lakás</t>
  </si>
  <si>
    <t>Dátum</t>
  </si>
  <si>
    <t>Fűtési időszak</t>
  </si>
  <si>
    <t>Hűtési időszak</t>
  </si>
  <si>
    <t>Fűtési és hűtési időszak</t>
  </si>
  <si>
    <t>AA</t>
  </si>
  <si>
    <t>BB</t>
  </si>
  <si>
    <t>CC</t>
  </si>
  <si>
    <t>DD</t>
  </si>
  <si>
    <t>EE</t>
  </si>
  <si>
    <t>FF</t>
  </si>
  <si>
    <t>GG</t>
  </si>
  <si>
    <t>HH</t>
  </si>
  <si>
    <t>II</t>
  </si>
  <si>
    <t>JJ</t>
  </si>
  <si>
    <t>AA++</t>
  </si>
  <si>
    <t>AA+</t>
  </si>
  <si>
    <t>Energetikai besorolás</t>
  </si>
  <si>
    <t>Számított összes primer energia fogyasztás</t>
  </si>
  <si>
    <t>Számított végső energia fogyasztás</t>
  </si>
  <si>
    <t>Mért végső energia fogyasztás</t>
  </si>
  <si>
    <t>Megújuló energia részarány</t>
  </si>
  <si>
    <t>Átlagos hő-átbocsátási tényező</t>
  </si>
  <si>
    <t>Jóllét és belső környezeti minőség indikátor</t>
  </si>
  <si>
    <t>Mért jóllét és belső környezeti minőség indikátor</t>
  </si>
  <si>
    <t>Kitűnő</t>
  </si>
  <si>
    <t>Jó</t>
  </si>
  <si>
    <t>Gyenge</t>
  </si>
  <si>
    <t>Nagyon gyenge</t>
  </si>
  <si>
    <t>Szigetszentmiklós, demonstrációs társasház, 2. lakás</t>
  </si>
  <si>
    <t>Megnevezés</t>
  </si>
  <si>
    <t>Sorszám</t>
  </si>
  <si>
    <t>Mérték-egység</t>
  </si>
  <si>
    <t>Hivatkozás / Leírás</t>
  </si>
  <si>
    <t>Érték</t>
  </si>
  <si>
    <t>Számított végső energia fogyasztás (fűtőanyag)</t>
  </si>
  <si>
    <t>Számított végső energia fogyasztás (villamos energia)</t>
  </si>
  <si>
    <t>Számított végső energia fogyasztás (távhő)</t>
  </si>
  <si>
    <t>Mért végső energia fogyasztás (fűtőanyag)</t>
  </si>
  <si>
    <t>Mért végső energia fogyasztás (villamos energia)</t>
  </si>
  <si>
    <t>Mért végső energia fogyasztás (távhő)</t>
  </si>
  <si>
    <t>Felületre súlyozott átlagos hőátbocsátási tényező</t>
  </si>
  <si>
    <t xml:space="preserve">Kombinált minősítés: Energetika, Belső környezeti minőség, Jóllét </t>
  </si>
  <si>
    <t>A KOMBINÁLT MINŐSÍTÉS EREDMÉNYEI</t>
  </si>
  <si>
    <t>Számított végső energia fogyasztások összesítve</t>
  </si>
  <si>
    <t>Mért végső energia fogyasztások összesítve</t>
  </si>
  <si>
    <t>Megújuló primer energia fogyasztás és az összes primer energia fogyasztás aránya</t>
  </si>
  <si>
    <t>Energetikai indikátorok</t>
  </si>
  <si>
    <t xml:space="preserve">Jóllét és belső környezeti minőség indikátorok </t>
  </si>
  <si>
    <t>Osztályozás</t>
  </si>
  <si>
    <t>Elért pontszám</t>
  </si>
  <si>
    <t>Elérhető max. pontszám</t>
  </si>
  <si>
    <t>Fűtési rendszer szabályozása</t>
  </si>
  <si>
    <t>Hűtési rendszer szabályozása</t>
  </si>
  <si>
    <t>Egy főre jutó friss levegő mennyisége (mesterséges szellőzés esetén)</t>
  </si>
  <si>
    <t>Nyílászárók légzárása</t>
  </si>
  <si>
    <t>Külső árnyékolás</t>
  </si>
  <si>
    <t>Sugárzó fűtés és/vagy hűtés üzemel a kondicionált alapterület legalább 50%-át lefedő helyiségekben</t>
  </si>
  <si>
    <t>Sugárzási hőmérséklet aszimmetria</t>
  </si>
  <si>
    <t>5 kategória</t>
  </si>
  <si>
    <t>3 kategória</t>
  </si>
  <si>
    <t>11 kategória</t>
  </si>
  <si>
    <t>2 kategória</t>
  </si>
  <si>
    <t>Nincs fűtési rendszer</t>
  </si>
  <si>
    <t>Nincs szabályozás</t>
  </si>
  <si>
    <t>Lakás szintű hőmérséklet-szabályozás</t>
  </si>
  <si>
    <t>Épület szintű központi hőmérséklet-szabályozás</t>
  </si>
  <si>
    <t>Helyiségenkénti hőmérséklet-szabályozás</t>
  </si>
  <si>
    <t>Nincs hűtési rendszer</t>
  </si>
  <si>
    <t>EN 16798-1 szabvány I., II., III. kategória egy főre jutó friss levegő mennyisége</t>
  </si>
  <si>
    <t>Nincs mesterséges szellőzés</t>
  </si>
  <si>
    <t>Gyenge légzárás: vetemedett, rosszul illesztett vagy tömítetlen nyílászárók</t>
  </si>
  <si>
    <t>Közepes légzárás: nyílászárók jól illeszkedő tömítéssel</t>
  </si>
  <si>
    <t>Jó légzárás: gyárilag beépített, alakos tömítéssel rendelkező vagy minősítő iratban EN 12207 szerint 4-es légáteresztési osztályú nyílászáró</t>
  </si>
  <si>
    <t>Az üvegezett nyílászárók 100%-a rendelkezik külső árnyékolással (kelettől nyugatig tartó tájolás, kivéve észak)</t>
  </si>
  <si>
    <t>Az üvegezett nyílászárók 90-99%-a rendelkezik külső árnyékolással (kelettől nyugatig tartó tájolás, kivéve észak)</t>
  </si>
  <si>
    <t>Az üvegezett nyílászárók 80-89%-a rendelkezik külső árnyékolással (kelettől nyugatig tartó tájolás, kivéve észak)</t>
  </si>
  <si>
    <t>Az üvegezett nyílászárók 70-79%-a rendelkezik külső árnyékolással (kelettől nyugatig tartó tájolás, kivéve észak)</t>
  </si>
  <si>
    <t>Az üvegezett nyílászárók 60-69%-a rendelkezik külső árnyékolással (kelettől nyugatig tartó tájolás, kivéve észak)</t>
  </si>
  <si>
    <t>Az üvegezett nyílászárók 50-59%-a rendelkezik külső árnyékolással (kelettől nyugatig tartó tájolás, kivéve észak)</t>
  </si>
  <si>
    <t>Az üvegezett nyílászárók 40-49%-a rendelkezik külső árnyékolással (kelettől nyugatig tartó tájolás, kivéve észak)</t>
  </si>
  <si>
    <t>Az üvegezett nyílászárók 30-39%-a rendelkezik külső árnyékolással (kelettől nyugatig tartó tájolás, kivéve észak)</t>
  </si>
  <si>
    <t>Az üvegezett nyílászárók 20-29%-a rendelkezik külső árnyékolással (kelettől nyugatig tartó tájolás, kivéve észak)</t>
  </si>
  <si>
    <t>Az üvegezett nyílászárók 10-19%-a rendelkezik külső árnyékolással (kelettől nyugatig tartó tájolás, kivéve észak)</t>
  </si>
  <si>
    <t>Az üvegezett nyílászárók 0-9%-a rendelkezik külső árnyékolással (kelettől nyugatig tartó tájolás, kivéve észak)</t>
  </si>
  <si>
    <t>Sugárzó fűtés és/vagy hűtés nincs, vagy kevesebb, mint a kondicionált alapterület  50%-át lefedő helyiségekben üzemel</t>
  </si>
  <si>
    <t>Sugárzási hőmérséklet aszimmetria kielégíti az ISO 7730 szabvány A vagy B kategóriáját</t>
  </si>
  <si>
    <t>Sugárzási hőmérséklet aszimmetria az ISO 7730 szabvány C kategóriájának megfelelő vagy annál rosszabb</t>
  </si>
  <si>
    <t>Összesen</t>
  </si>
  <si>
    <t xml:space="preserve">Mért jóllét és belső környezeti minőség indikátorok </t>
  </si>
  <si>
    <t>Igen / Nem</t>
  </si>
  <si>
    <t>Javaslatok</t>
  </si>
  <si>
    <t>Fényképek</t>
  </si>
  <si>
    <t>Operatív hőmérséklet – fűtési időszak</t>
  </si>
  <si>
    <t>Operatív hőmérséklet – hűtési időszak</t>
  </si>
  <si>
    <t>Nincs mért adat</t>
  </si>
  <si>
    <t>MSZ EN 16798-1 szabvány II. kategória</t>
  </si>
  <si>
    <t>MSZ EN 16798-1 szabvány I. vagy II. kategória</t>
  </si>
  <si>
    <t>MSZ EN 16798-1 szabvány III. kategória</t>
  </si>
  <si>
    <t>Kevesebb, mint MSZ EN 16798-1 III. kategória</t>
  </si>
  <si>
    <t>MSZ EN 16798-1 szabvány IV. kategória vagy annál rosszabb</t>
  </si>
  <si>
    <t>Beltéri levegő relatív páratartalma 30% és 70% közötti érték</t>
  </si>
  <si>
    <t>A relatív páratartalom 30% és 70% között van</t>
  </si>
  <si>
    <t>A relatív páratartalom 30% és 70% közötti tartományon kívül esik</t>
  </si>
  <si>
    <t>CO2 koncentráció</t>
  </si>
  <si>
    <t>MSZ EN 16798-1 szabvány III./IV. kategória</t>
  </si>
  <si>
    <t>MSZ EN 16798-1 szabvány IV. kategóriánál rosszabb</t>
  </si>
  <si>
    <t>TVOC 500 μg/m³ alatt van</t>
  </si>
  <si>
    <t>TVOC 500 μg/m³ felett van</t>
  </si>
  <si>
    <t>Formaldehid</t>
  </si>
  <si>
    <t>Formaldehid 100 μg/m³ alatt van</t>
  </si>
  <si>
    <t>Formaldehid 100 μg/m³ felett van</t>
  </si>
  <si>
    <t>PM2.5  15 μg/m³ felett van</t>
  </si>
  <si>
    <t>PM2.5  15 μg/m³ alatt van</t>
  </si>
  <si>
    <t>PM10  50 μg/m³ alatt van</t>
  </si>
  <si>
    <t>PM10  50 μg/m³ felett van</t>
  </si>
  <si>
    <t>- A külső falak és a tető hőszigetelése javasolt, mely a fűtési energia fogyasztást csökkenti és jobb belső környezeti minőséget biztosít (3.1 és 3.2 indikátorok).
- A radiátorokra termosztatikus szelep felszerelése javasolt, mely biztosítja a fűtési rendszer helyiségenkénti szabályozását, a fűtési energia fogyasztást csökkenti  és javítja a hőkomfortot (nincs több túlfűtés).
- Javasolt a  társasházat ellátó napkollektoros rendszer telepítése, mely a használati melegvíz előállítás energia fogyasztását csökkenti és a megújuló energia részarányt növeli.</t>
  </si>
  <si>
    <t>Mérési időszak</t>
  </si>
  <si>
    <r>
      <t xml:space="preserve">Padlószint feletti szerkezetekre vonatkoztatva: Uavr = </t>
    </r>
    <r>
      <rPr>
        <sz val="10"/>
        <rFont val="Calibri"/>
        <family val="2"/>
        <charset val="238"/>
      </rPr>
      <t>∑</t>
    </r>
    <r>
      <rPr>
        <sz val="10"/>
        <rFont val="Calibri Light"/>
        <family val="2"/>
      </rPr>
      <t xml:space="preserve">Ai*Ui / </t>
    </r>
    <r>
      <rPr>
        <sz val="10"/>
        <rFont val="Calibri"/>
        <family val="2"/>
        <charset val="238"/>
      </rPr>
      <t>∑</t>
    </r>
    <r>
      <rPr>
        <sz val="10"/>
        <rFont val="Calibri Light"/>
        <family val="2"/>
      </rPr>
      <t>Ai</t>
    </r>
  </si>
  <si>
    <t>7/2006. (V. 24.) TNM Rendelet, 176/2008. (VI. 30.) Kormányrendelet</t>
  </si>
  <si>
    <t>Mérés vagy számlák alapján. Az energia fogyasztás korrekciók nélkül értendő.</t>
  </si>
  <si>
    <t>Operatív hőmérséklet - fűtési időszak</t>
  </si>
  <si>
    <t>Operatív hőmérséklet - hűtési időszak</t>
  </si>
  <si>
    <t>A levegő relatív páratartalma 30% és 70% közötti érték</t>
  </si>
  <si>
    <t>CO₂ koncentráció</t>
  </si>
  <si>
    <t>MSZ EN 15603 és MSZ EN ISO 13790 vagy MSZ EN ISO 52000 szabvány csomag alapján</t>
  </si>
  <si>
    <t>Elfogadható</t>
  </si>
</sst>
</file>

<file path=xl/styles.xml><?xml version="1.0" encoding="utf-8"?>
<styleSheet xmlns="http://schemas.openxmlformats.org/spreadsheetml/2006/main">
  <fonts count="40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 Light"/>
      <family val="2"/>
      <scheme val="major"/>
    </font>
    <font>
      <sz val="8"/>
      <name val="Calibri Light"/>
      <family val="2"/>
      <scheme val="major"/>
    </font>
    <font>
      <b/>
      <sz val="16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1"/>
      <name val="Calibri Light"/>
      <family val="2"/>
      <scheme val="major"/>
    </font>
    <font>
      <sz val="11"/>
      <color theme="1"/>
      <name val="Calibri"/>
      <family val="2"/>
      <scheme val="minor"/>
    </font>
    <font>
      <b/>
      <sz val="10"/>
      <color theme="1"/>
      <name val="Calibri Light"/>
      <family val="2"/>
      <charset val="238"/>
      <scheme val="major"/>
    </font>
    <font>
      <b/>
      <sz val="8"/>
      <name val="Calibri Light"/>
      <family val="2"/>
      <charset val="238"/>
      <scheme val="maj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 Light"/>
      <family val="2"/>
      <charset val="238"/>
      <scheme val="major"/>
    </font>
    <font>
      <sz val="12"/>
      <name val="Calibri"/>
      <family val="2"/>
      <scheme val="minor"/>
    </font>
    <font>
      <sz val="11"/>
      <color theme="1"/>
      <name val="Calibri Light"/>
      <family val="2"/>
      <scheme val="major"/>
    </font>
    <font>
      <sz val="11"/>
      <color theme="1"/>
      <name val="Calibri Light"/>
      <family val="2"/>
      <charset val="238"/>
      <scheme val="major"/>
    </font>
    <font>
      <vertAlign val="superscript"/>
      <sz val="11"/>
      <color theme="1"/>
      <name val="Calibri Light"/>
      <family val="2"/>
      <scheme val="major"/>
    </font>
    <font>
      <sz val="9"/>
      <name val="Calibri Light"/>
      <family val="2"/>
      <scheme val="major"/>
    </font>
    <font>
      <b/>
      <sz val="11"/>
      <name val="Calibri"/>
      <family val="2"/>
      <charset val="238"/>
      <scheme val="minor"/>
    </font>
    <font>
      <b/>
      <sz val="18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 Light"/>
      <family val="2"/>
      <scheme val="major"/>
    </font>
    <font>
      <sz val="10"/>
      <name val="Calibri Light"/>
      <family val="2"/>
      <scheme val="major"/>
    </font>
    <font>
      <b/>
      <sz val="14"/>
      <color theme="0"/>
      <name val="Calibri"/>
      <family val="2"/>
      <charset val="238"/>
      <scheme val="minor"/>
    </font>
    <font>
      <b/>
      <vertAlign val="superscript"/>
      <sz val="10"/>
      <color theme="1"/>
      <name val="Calibri"/>
      <family val="2"/>
      <charset val="238"/>
      <scheme val="minor"/>
    </font>
    <font>
      <sz val="12"/>
      <color theme="1"/>
      <name val="Calibri Light"/>
      <family val="2"/>
      <scheme val="maj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name val="Calibri Light"/>
      <family val="2"/>
      <charset val="238"/>
      <scheme val="major"/>
    </font>
    <font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scheme val="minor"/>
    </font>
    <font>
      <b/>
      <sz val="9"/>
      <name val="Calibri"/>
      <family val="2"/>
      <charset val="238"/>
      <scheme val="minor"/>
    </font>
    <font>
      <sz val="10"/>
      <name val="Calibri Light"/>
      <family val="2"/>
    </font>
    <font>
      <sz val="10"/>
      <name val="Calibri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rgb="FF3FD1CA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DC453"/>
        <bgColor indexed="64"/>
      </patternFill>
    </fill>
    <fill>
      <patternFill patternType="solid">
        <fgColor rgb="FFFDFB97"/>
        <bgColor indexed="64"/>
      </patternFill>
    </fill>
    <fill>
      <patternFill patternType="solid">
        <fgColor rgb="FFBCEAAA"/>
        <bgColor indexed="64"/>
      </patternFill>
    </fill>
    <fill>
      <patternFill patternType="solid">
        <fgColor rgb="FF30C63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7A133"/>
        <bgColor indexed="64"/>
      </patternFill>
    </fill>
    <fill>
      <patternFill patternType="solid">
        <fgColor rgb="FF2EB83B"/>
        <bgColor indexed="64"/>
      </patternFill>
    </fill>
    <fill>
      <patternFill patternType="solid">
        <fgColor rgb="FF49D356"/>
        <bgColor indexed="64"/>
      </patternFill>
    </fill>
    <fill>
      <patternFill patternType="solid">
        <fgColor rgb="FF74DE7E"/>
        <bgColor indexed="64"/>
      </patternFill>
    </fill>
    <fill>
      <patternFill patternType="solid">
        <fgColor rgb="FFB1E171"/>
        <bgColor indexed="64"/>
      </patternFill>
    </fill>
    <fill>
      <patternFill patternType="solid">
        <fgColor rgb="FFEBEB67"/>
        <bgColor indexed="64"/>
      </patternFill>
    </fill>
    <fill>
      <patternFill patternType="solid">
        <fgColor rgb="FFF8F45E"/>
        <bgColor indexed="64"/>
      </patternFill>
    </fill>
    <fill>
      <patternFill patternType="solid">
        <fgColor rgb="FFEF944F"/>
        <bgColor indexed="64"/>
      </patternFill>
    </fill>
    <fill>
      <patternFill patternType="solid">
        <fgColor rgb="FFD51905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B00000"/>
        <bgColor indexed="64"/>
      </patternFill>
    </fill>
    <fill>
      <patternFill patternType="solid">
        <fgColor rgb="FF820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165">
    <xf numFmtId="0" fontId="0" fillId="0" borderId="0" xfId="0"/>
    <xf numFmtId="0" fontId="2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6" fontId="0" fillId="0" borderId="0" xfId="0" quotePrefix="1" applyNumberFormat="1"/>
    <xf numFmtId="0" fontId="6" fillId="0" borderId="0" xfId="0" quotePrefix="1" applyFont="1" applyFill="1" applyBorder="1" applyAlignment="1">
      <alignment horizontal="left" vertical="center"/>
    </xf>
    <xf numFmtId="0" fontId="13" fillId="0" borderId="0" xfId="0" applyFont="1"/>
    <xf numFmtId="0" fontId="13" fillId="0" borderId="0" xfId="0" quotePrefix="1" applyFont="1"/>
    <xf numFmtId="0" fontId="6" fillId="0" borderId="0" xfId="0" applyFont="1" applyFill="1" applyBorder="1" applyAlignment="1">
      <alignment horizontal="left" vertical="center"/>
    </xf>
    <xf numFmtId="0" fontId="5" fillId="0" borderId="0" xfId="0" quotePrefix="1" applyFont="1"/>
    <xf numFmtId="0" fontId="9" fillId="4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quotePrefix="1"/>
    <xf numFmtId="0" fontId="17" fillId="4" borderId="10" xfId="0" applyFont="1" applyFill="1" applyBorder="1" applyAlignment="1">
      <alignment horizontal="right" vertical="center"/>
    </xf>
    <xf numFmtId="0" fontId="17" fillId="4" borderId="11" xfId="0" applyFont="1" applyFill="1" applyBorder="1" applyAlignment="1">
      <alignment horizontal="center" vertical="center"/>
    </xf>
    <xf numFmtId="14" fontId="17" fillId="4" borderId="3" xfId="0" quotePrefix="1" applyNumberFormat="1" applyFont="1" applyFill="1" applyBorder="1" applyAlignment="1">
      <alignment horizontal="right" vertical="center"/>
    </xf>
    <xf numFmtId="0" fontId="17" fillId="4" borderId="2" xfId="0" applyFont="1" applyFill="1" applyBorder="1" applyAlignment="1">
      <alignment horizontal="left" vertical="center"/>
    </xf>
    <xf numFmtId="0" fontId="18" fillId="4" borderId="2" xfId="0" applyFont="1" applyFill="1" applyBorder="1" applyAlignment="1">
      <alignment horizontal="left" vertical="center"/>
    </xf>
    <xf numFmtId="0" fontId="17" fillId="4" borderId="10" xfId="0" quotePrefix="1" applyFont="1" applyFill="1" applyBorder="1" applyAlignment="1">
      <alignment horizontal="right" vertical="center"/>
    </xf>
    <xf numFmtId="0" fontId="17" fillId="4" borderId="7" xfId="0" quotePrefix="1" applyFont="1" applyFill="1" applyBorder="1" applyAlignment="1">
      <alignment horizontal="right" vertical="center"/>
    </xf>
    <xf numFmtId="0" fontId="17" fillId="4" borderId="8" xfId="0" applyFont="1" applyFill="1" applyBorder="1" applyAlignment="1">
      <alignment horizontal="center" vertical="center"/>
    </xf>
    <xf numFmtId="0" fontId="21" fillId="4" borderId="10" xfId="0" applyFont="1" applyFill="1" applyBorder="1" applyAlignment="1">
      <alignment horizontal="right" vertical="center"/>
    </xf>
    <xf numFmtId="0" fontId="23" fillId="0" borderId="0" xfId="0" applyFont="1"/>
    <xf numFmtId="0" fontId="15" fillId="2" borderId="10" xfId="0" applyFont="1" applyFill="1" applyBorder="1" applyAlignment="1">
      <alignment vertical="center"/>
    </xf>
    <xf numFmtId="0" fontId="11" fillId="2" borderId="11" xfId="0" applyFont="1" applyFill="1" applyBorder="1" applyAlignment="1">
      <alignment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9" fontId="4" fillId="0" borderId="0" xfId="1" applyFont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5" fillId="4" borderId="1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6" fillId="4" borderId="13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8" borderId="1" xfId="0" applyFont="1" applyFill="1" applyBorder="1" applyAlignment="1">
      <alignment horizontal="left"/>
    </xf>
    <xf numFmtId="0" fontId="3" fillId="7" borderId="1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0" fontId="17" fillId="4" borderId="7" xfId="0" applyFont="1" applyFill="1" applyBorder="1" applyAlignment="1">
      <alignment horizontal="right" vertical="center"/>
    </xf>
    <xf numFmtId="0" fontId="26" fillId="4" borderId="15" xfId="0" applyFont="1" applyFill="1" applyBorder="1" applyAlignment="1">
      <alignment horizontal="center" vertical="center"/>
    </xf>
    <xf numFmtId="0" fontId="26" fillId="4" borderId="8" xfId="0" applyFont="1" applyFill="1" applyBorder="1" applyAlignment="1">
      <alignment horizontal="center" vertical="center"/>
    </xf>
    <xf numFmtId="0" fontId="0" fillId="0" borderId="0" xfId="0" quotePrefix="1" applyAlignment="1">
      <alignment horizontal="right"/>
    </xf>
    <xf numFmtId="0" fontId="0" fillId="0" borderId="0" xfId="0" applyFill="1" applyAlignment="1">
      <alignment vertical="center"/>
    </xf>
    <xf numFmtId="0" fontId="15" fillId="4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26" fillId="4" borderId="15" xfId="0" applyFont="1" applyFill="1" applyBorder="1" applyAlignment="1" applyProtection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31" fillId="0" borderId="5" xfId="0" quotePrefix="1" applyFont="1" applyBorder="1" applyAlignment="1" applyProtection="1">
      <alignment vertical="top" wrapText="1"/>
      <protection locked="0"/>
    </xf>
    <xf numFmtId="0" fontId="31" fillId="0" borderId="0" xfId="0" applyFont="1" applyBorder="1" applyAlignment="1" applyProtection="1">
      <alignment vertical="top"/>
      <protection locked="0"/>
    </xf>
    <xf numFmtId="0" fontId="31" fillId="0" borderId="6" xfId="0" applyFont="1" applyBorder="1" applyAlignment="1" applyProtection="1">
      <alignment vertical="top"/>
      <protection locked="0"/>
    </xf>
    <xf numFmtId="0" fontId="31" fillId="0" borderId="5" xfId="0" applyFont="1" applyBorder="1" applyAlignment="1" applyProtection="1">
      <alignment vertical="top"/>
      <protection locked="0"/>
    </xf>
    <xf numFmtId="0" fontId="31" fillId="0" borderId="7" xfId="0" applyFont="1" applyBorder="1" applyAlignment="1" applyProtection="1">
      <alignment vertical="top"/>
      <protection locked="0"/>
    </xf>
    <xf numFmtId="0" fontId="31" fillId="0" borderId="8" xfId="0" applyFont="1" applyBorder="1" applyAlignment="1" applyProtection="1">
      <alignment vertical="top"/>
      <protection locked="0"/>
    </xf>
    <xf numFmtId="0" fontId="31" fillId="0" borderId="9" xfId="0" applyFont="1" applyBorder="1" applyAlignment="1" applyProtection="1">
      <alignment vertical="top"/>
      <protection locked="0"/>
    </xf>
    <xf numFmtId="0" fontId="29" fillId="0" borderId="3" xfId="0" applyFont="1" applyFill="1" applyBorder="1" applyAlignment="1" applyProtection="1">
      <alignment horizontal="left" vertical="center"/>
      <protection locked="0"/>
    </xf>
    <xf numFmtId="0" fontId="29" fillId="0" borderId="2" xfId="0" applyFont="1" applyFill="1" applyBorder="1" applyAlignment="1" applyProtection="1">
      <alignment horizontal="left" vertical="center"/>
      <protection locked="0"/>
    </xf>
    <xf numFmtId="0" fontId="29" fillId="0" borderId="4" xfId="0" applyFont="1" applyFill="1" applyBorder="1" applyAlignment="1" applyProtection="1">
      <alignment horizontal="left" vertical="center"/>
      <protection locked="0"/>
    </xf>
    <xf numFmtId="0" fontId="16" fillId="4" borderId="2" xfId="0" applyFont="1" applyFill="1" applyBorder="1" applyAlignment="1">
      <alignment horizontal="center" vertical="center" wrapText="1"/>
    </xf>
    <xf numFmtId="16" fontId="16" fillId="4" borderId="13" xfId="0" applyNumberFormat="1" applyFont="1" applyFill="1" applyBorder="1" applyAlignment="1">
      <alignment horizontal="center" vertical="center" wrapText="1"/>
    </xf>
    <xf numFmtId="0" fontId="21" fillId="4" borderId="11" xfId="0" applyFont="1" applyFill="1" applyBorder="1" applyAlignment="1">
      <alignment horizontal="center" vertical="center"/>
    </xf>
    <xf numFmtId="14" fontId="35" fillId="0" borderId="1" xfId="0" applyNumberFormat="1" applyFont="1" applyBorder="1" applyAlignment="1" applyProtection="1">
      <alignment horizontal="center" vertical="center"/>
      <protection locked="0"/>
    </xf>
    <xf numFmtId="0" fontId="37" fillId="4" borderId="11" xfId="0" applyFont="1" applyFill="1" applyBorder="1" applyAlignment="1">
      <alignment horizontal="center" vertical="center" wrapText="1"/>
    </xf>
    <xf numFmtId="0" fontId="21" fillId="4" borderId="11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/>
    </xf>
    <xf numFmtId="0" fontId="3" fillId="16" borderId="1" xfId="0" applyFont="1" applyFill="1" applyBorder="1" applyAlignment="1">
      <alignment horizontal="center"/>
    </xf>
    <xf numFmtId="0" fontId="3" fillId="17" borderId="1" xfId="0" applyFont="1" applyFill="1" applyBorder="1" applyAlignment="1">
      <alignment horizontal="center" wrapText="1"/>
    </xf>
    <xf numFmtId="0" fontId="0" fillId="12" borderId="1" xfId="0" quotePrefix="1" applyFill="1" applyBorder="1" applyAlignment="1">
      <alignment horizontal="center"/>
    </xf>
    <xf numFmtId="0" fontId="0" fillId="11" borderId="1" xfId="0" quotePrefix="1" applyFill="1" applyBorder="1" applyAlignment="1">
      <alignment horizontal="center"/>
    </xf>
    <xf numFmtId="0" fontId="3" fillId="18" borderId="1" xfId="0" applyFont="1" applyFill="1" applyBorder="1" applyAlignment="1">
      <alignment horizontal="center"/>
    </xf>
    <xf numFmtId="0" fontId="3" fillId="20" borderId="1" xfId="0" applyFont="1" applyFill="1" applyBorder="1" applyAlignment="1">
      <alignment horizontal="center"/>
    </xf>
    <xf numFmtId="0" fontId="0" fillId="19" borderId="1" xfId="0" applyFill="1" applyBorder="1" applyAlignment="1">
      <alignment horizontal="center" vertical="center"/>
    </xf>
    <xf numFmtId="0" fontId="0" fillId="21" borderId="1" xfId="0" applyFill="1" applyBorder="1" applyAlignment="1">
      <alignment horizontal="center" vertical="center"/>
    </xf>
    <xf numFmtId="0" fontId="0" fillId="22" borderId="1" xfId="0" applyFill="1" applyBorder="1" applyAlignment="1">
      <alignment horizontal="center" vertical="center"/>
    </xf>
    <xf numFmtId="0" fontId="3" fillId="13" borderId="1" xfId="0" applyFont="1" applyFill="1" applyBorder="1" applyAlignment="1">
      <alignment horizontal="center"/>
    </xf>
    <xf numFmtId="0" fontId="3" fillId="14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center" vertical="center" wrapText="1"/>
    </xf>
    <xf numFmtId="0" fontId="14" fillId="0" borderId="0" xfId="0" applyFont="1"/>
    <xf numFmtId="0" fontId="28" fillId="4" borderId="12" xfId="0" applyFont="1" applyFill="1" applyBorder="1" applyAlignment="1">
      <alignment horizontal="left" vertical="center"/>
    </xf>
    <xf numFmtId="0" fontId="28" fillId="4" borderId="1" xfId="0" applyFont="1" applyFill="1" applyBorder="1" applyAlignment="1">
      <alignment horizontal="left" vertical="center"/>
    </xf>
    <xf numFmtId="9" fontId="36" fillId="5" borderId="3" xfId="1" applyFont="1" applyFill="1" applyBorder="1" applyAlignment="1">
      <alignment horizontal="center" vertical="center"/>
    </xf>
    <xf numFmtId="9" fontId="36" fillId="5" borderId="5" xfId="1" applyFont="1" applyFill="1" applyBorder="1" applyAlignment="1">
      <alignment horizontal="center" vertical="center"/>
    </xf>
    <xf numFmtId="9" fontId="36" fillId="5" borderId="7" xfId="1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7" fillId="10" borderId="1" xfId="0" applyFont="1" applyFill="1" applyBorder="1" applyAlignment="1" applyProtection="1">
      <alignment vertical="center"/>
      <protection locked="0"/>
    </xf>
    <xf numFmtId="0" fontId="29" fillId="2" borderId="10" xfId="0" applyFont="1" applyFill="1" applyBorder="1" applyAlignment="1">
      <alignment horizontal="left" vertical="center"/>
    </xf>
    <xf numFmtId="0" fontId="29" fillId="2" borderId="11" xfId="0" applyFont="1" applyFill="1" applyBorder="1" applyAlignment="1">
      <alignment horizontal="left" vertical="center"/>
    </xf>
    <xf numFmtId="0" fontId="29" fillId="2" borderId="12" xfId="0" applyFont="1" applyFill="1" applyBorder="1" applyAlignment="1">
      <alignment horizontal="left" vertical="center"/>
    </xf>
    <xf numFmtId="0" fontId="31" fillId="0" borderId="3" xfId="0" quotePrefix="1" applyFont="1" applyBorder="1" applyAlignment="1" applyProtection="1">
      <alignment horizontal="left" vertical="top" wrapText="1"/>
      <protection locked="0"/>
    </xf>
    <xf numFmtId="0" fontId="31" fillId="0" borderId="2" xfId="0" applyFont="1" applyBorder="1" applyAlignment="1" applyProtection="1">
      <alignment horizontal="left" vertical="top"/>
      <protection locked="0"/>
    </xf>
    <xf numFmtId="0" fontId="31" fillId="0" borderId="4" xfId="0" applyFont="1" applyBorder="1" applyAlignment="1" applyProtection="1">
      <alignment horizontal="left" vertical="top"/>
      <protection locked="0"/>
    </xf>
    <xf numFmtId="0" fontId="31" fillId="0" borderId="5" xfId="0" applyFont="1" applyBorder="1" applyAlignment="1" applyProtection="1">
      <alignment horizontal="left" vertical="top"/>
      <protection locked="0"/>
    </xf>
    <xf numFmtId="0" fontId="31" fillId="0" borderId="0" xfId="0" applyFont="1" applyBorder="1" applyAlignment="1" applyProtection="1">
      <alignment horizontal="left" vertical="top"/>
      <protection locked="0"/>
    </xf>
    <xf numFmtId="0" fontId="31" fillId="0" borderId="6" xfId="0" applyFont="1" applyBorder="1" applyAlignment="1" applyProtection="1">
      <alignment horizontal="left" vertical="top"/>
      <protection locked="0"/>
    </xf>
    <xf numFmtId="0" fontId="31" fillId="0" borderId="7" xfId="0" applyFont="1" applyBorder="1" applyAlignment="1" applyProtection="1">
      <alignment horizontal="left" vertical="top"/>
      <protection locked="0"/>
    </xf>
    <xf numFmtId="0" fontId="31" fillId="0" borderId="8" xfId="0" applyFont="1" applyBorder="1" applyAlignment="1" applyProtection="1">
      <alignment horizontal="left" vertical="top"/>
      <protection locked="0"/>
    </xf>
    <xf numFmtId="0" fontId="31" fillId="0" borderId="9" xfId="0" applyFont="1" applyBorder="1" applyAlignment="1" applyProtection="1">
      <alignment horizontal="left" vertical="top"/>
      <protection locked="0"/>
    </xf>
    <xf numFmtId="0" fontId="36" fillId="6" borderId="2" xfId="0" applyFont="1" applyFill="1" applyBorder="1" applyAlignment="1">
      <alignment horizontal="center" vertical="center"/>
    </xf>
    <xf numFmtId="0" fontId="36" fillId="6" borderId="4" xfId="0" applyFont="1" applyFill="1" applyBorder="1" applyAlignment="1">
      <alignment horizontal="center" vertical="center"/>
    </xf>
    <xf numFmtId="0" fontId="36" fillId="6" borderId="0" xfId="0" applyFont="1" applyFill="1" applyBorder="1" applyAlignment="1">
      <alignment horizontal="center" vertical="center"/>
    </xf>
    <xf numFmtId="0" fontId="36" fillId="6" borderId="6" xfId="0" applyFont="1" applyFill="1" applyBorder="1" applyAlignment="1">
      <alignment horizontal="center" vertical="center"/>
    </xf>
    <xf numFmtId="0" fontId="36" fillId="6" borderId="8" xfId="0" applyFont="1" applyFill="1" applyBorder="1" applyAlignment="1">
      <alignment horizontal="center" vertical="center"/>
    </xf>
    <xf numFmtId="0" fontId="36" fillId="6" borderId="9" xfId="0" applyFont="1" applyFill="1" applyBorder="1" applyAlignment="1">
      <alignment horizontal="center" vertical="center"/>
    </xf>
    <xf numFmtId="0" fontId="34" fillId="4" borderId="1" xfId="0" applyFont="1" applyFill="1" applyBorder="1" applyAlignment="1">
      <alignment horizontal="center" vertical="center"/>
    </xf>
    <xf numFmtId="0" fontId="28" fillId="4" borderId="11" xfId="0" applyFont="1" applyFill="1" applyBorder="1" applyAlignment="1">
      <alignment horizontal="left" vertical="center"/>
    </xf>
    <xf numFmtId="0" fontId="20" fillId="0" borderId="1" xfId="0" applyFont="1" applyFill="1" applyBorder="1" applyAlignment="1" applyProtection="1">
      <alignment horizontal="left" vertical="center" wrapText="1"/>
      <protection locked="0"/>
    </xf>
    <xf numFmtId="0" fontId="28" fillId="0" borderId="1" xfId="0" applyFont="1" applyFill="1" applyBorder="1" applyAlignment="1" applyProtection="1">
      <alignment horizontal="left" vertical="center" wrapText="1"/>
      <protection locked="0"/>
    </xf>
    <xf numFmtId="0" fontId="21" fillId="4" borderId="11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left" vertical="center"/>
    </xf>
    <xf numFmtId="0" fontId="28" fillId="0" borderId="10" xfId="0" applyFont="1" applyFill="1" applyBorder="1" applyAlignment="1" applyProtection="1">
      <alignment horizontal="left" vertical="center" wrapText="1"/>
      <protection locked="0"/>
    </xf>
    <xf numFmtId="0" fontId="28" fillId="0" borderId="11" xfId="0" applyFont="1" applyFill="1" applyBorder="1" applyAlignment="1" applyProtection="1">
      <alignment horizontal="left" vertical="center" wrapText="1"/>
      <protection locked="0"/>
    </xf>
    <xf numFmtId="0" fontId="28" fillId="0" borderId="12" xfId="0" applyFont="1" applyFill="1" applyBorder="1" applyAlignment="1" applyProtection="1">
      <alignment horizontal="left" vertical="center" wrapText="1"/>
      <protection locked="0"/>
    </xf>
    <xf numFmtId="0" fontId="16" fillId="4" borderId="3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36" fillId="5" borderId="2" xfId="0" applyFont="1" applyFill="1" applyBorder="1" applyAlignment="1">
      <alignment horizontal="center" vertical="center"/>
    </xf>
    <xf numFmtId="0" fontId="36" fillId="5" borderId="4" xfId="0" applyFont="1" applyFill="1" applyBorder="1" applyAlignment="1">
      <alignment horizontal="center" vertical="center"/>
    </xf>
    <xf numFmtId="0" fontId="36" fillId="5" borderId="0" xfId="0" applyFont="1" applyFill="1" applyBorder="1" applyAlignment="1">
      <alignment horizontal="center" vertical="center"/>
    </xf>
    <xf numFmtId="0" fontId="36" fillId="5" borderId="6" xfId="0" applyFont="1" applyFill="1" applyBorder="1" applyAlignment="1">
      <alignment horizontal="center" vertical="center"/>
    </xf>
    <xf numFmtId="0" fontId="36" fillId="5" borderId="8" xfId="0" applyFont="1" applyFill="1" applyBorder="1" applyAlignment="1">
      <alignment horizontal="center" vertical="center"/>
    </xf>
    <xf numFmtId="0" fontId="36" fillId="5" borderId="9" xfId="0" applyFont="1" applyFill="1" applyBorder="1" applyAlignment="1">
      <alignment horizontal="center" vertical="center"/>
    </xf>
    <xf numFmtId="0" fontId="7" fillId="4" borderId="13" xfId="0" applyFont="1" applyFill="1" applyBorder="1" applyAlignment="1" applyProtection="1">
      <alignment horizontal="center" vertical="center"/>
    </xf>
    <xf numFmtId="0" fontId="7" fillId="4" borderId="14" xfId="0" applyFont="1" applyFill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20" fillId="4" borderId="11" xfId="0" applyFont="1" applyFill="1" applyBorder="1" applyAlignment="1">
      <alignment horizontal="left" vertical="center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21" fillId="4" borderId="11" xfId="0" applyFont="1" applyFill="1" applyBorder="1" applyAlignment="1">
      <alignment horizontal="left" vertical="center"/>
    </xf>
    <xf numFmtId="0" fontId="28" fillId="4" borderId="8" xfId="0" applyFont="1" applyFill="1" applyBorder="1" applyAlignment="1">
      <alignment horizontal="left" vertical="center"/>
    </xf>
    <xf numFmtId="0" fontId="38" fillId="4" borderId="11" xfId="0" applyFont="1" applyFill="1" applyBorder="1" applyAlignment="1">
      <alignment horizontal="left" vertical="center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17" fillId="4" borderId="11" xfId="0" applyFont="1" applyFill="1" applyBorder="1" applyAlignment="1">
      <alignment horizontal="left" vertical="center"/>
    </xf>
    <xf numFmtId="0" fontId="24" fillId="2" borderId="13" xfId="0" applyFont="1" applyFill="1" applyBorder="1" applyAlignment="1">
      <alignment horizontal="center" vertical="center" wrapText="1"/>
    </xf>
    <xf numFmtId="0" fontId="21" fillId="4" borderId="12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left" vertical="center"/>
    </xf>
    <xf numFmtId="0" fontId="17" fillId="4" borderId="11" xfId="0" applyFont="1" applyFill="1" applyBorder="1" applyAlignment="1">
      <alignment vertical="center"/>
    </xf>
    <xf numFmtId="0" fontId="5" fillId="4" borderId="11" xfId="0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27" fillId="10" borderId="1" xfId="0" applyFont="1" applyFill="1" applyBorder="1" applyAlignment="1" applyProtection="1">
      <alignment vertical="center" wrapText="1"/>
      <protection locked="0"/>
    </xf>
    <xf numFmtId="0" fontId="28" fillId="10" borderId="1" xfId="0" applyFont="1" applyFill="1" applyBorder="1" applyAlignment="1" applyProtection="1">
      <alignment vertical="center"/>
      <protection locked="0"/>
    </xf>
    <xf numFmtId="0" fontId="22" fillId="2" borderId="16" xfId="0" applyFont="1" applyFill="1" applyBorder="1" applyAlignment="1">
      <alignment horizontal="center" vertical="center"/>
    </xf>
    <xf numFmtId="0" fontId="22" fillId="2" borderId="17" xfId="0" applyFont="1" applyFill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center"/>
    </xf>
    <xf numFmtId="0" fontId="24" fillId="3" borderId="3" xfId="0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/>
    </xf>
    <xf numFmtId="0" fontId="24" fillId="3" borderId="4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9" fontId="36" fillId="6" borderId="3" xfId="1" applyFont="1" applyFill="1" applyBorder="1" applyAlignment="1">
      <alignment horizontal="center" vertical="center"/>
    </xf>
    <xf numFmtId="9" fontId="36" fillId="6" borderId="5" xfId="1" applyFont="1" applyFill="1" applyBorder="1" applyAlignment="1">
      <alignment horizontal="center" vertical="center"/>
    </xf>
    <xf numFmtId="9" fontId="36" fillId="6" borderId="7" xfId="1" applyFont="1" applyFill="1" applyBorder="1" applyAlignment="1">
      <alignment horizontal="center" vertical="center"/>
    </xf>
    <xf numFmtId="0" fontId="36" fillId="6" borderId="13" xfId="0" applyFont="1" applyFill="1" applyBorder="1" applyAlignment="1">
      <alignment horizontal="center" vertical="center"/>
    </xf>
    <xf numFmtId="0" fontId="36" fillId="6" borderId="14" xfId="0" applyFont="1" applyFill="1" applyBorder="1" applyAlignment="1">
      <alignment horizontal="center" vertical="center"/>
    </xf>
    <xf numFmtId="0" fontId="36" fillId="6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1" fillId="2" borderId="1" xfId="0" applyFont="1" applyFill="1" applyBorder="1" applyAlignment="1">
      <alignment horizontal="left" vertical="center"/>
    </xf>
  </cellXfs>
  <cellStyles count="2">
    <cellStyle name="Normál" xfId="0" builtinId="0"/>
    <cellStyle name="Százalék" xfId="1" builtinId="5"/>
  </cellStyles>
  <dxfs count="25">
    <dxf>
      <fill>
        <patternFill>
          <bgColor rgb="FF30C03E"/>
        </patternFill>
      </fill>
    </dxf>
    <dxf>
      <fill>
        <patternFill>
          <bgColor rgb="FF30C03E"/>
        </patternFill>
      </fill>
    </dxf>
    <dxf>
      <fill>
        <patternFill>
          <bgColor rgb="FFBCEAAA"/>
        </patternFill>
      </fill>
    </dxf>
    <dxf>
      <fill>
        <patternFill>
          <bgColor rgb="FFFDFB97"/>
        </patternFill>
      </fill>
    </dxf>
    <dxf>
      <fill>
        <patternFill>
          <bgColor rgb="FFFDC453"/>
        </patternFill>
      </fill>
    </dxf>
    <dxf>
      <fill>
        <patternFill>
          <bgColor rgb="FFFF5050"/>
        </patternFill>
      </fill>
    </dxf>
    <dxf>
      <fill>
        <patternFill>
          <bgColor rgb="FF30C03E"/>
        </patternFill>
      </fill>
    </dxf>
    <dxf>
      <fill>
        <patternFill>
          <bgColor rgb="FF30C03E"/>
        </patternFill>
      </fill>
    </dxf>
    <dxf>
      <fill>
        <patternFill>
          <bgColor rgb="FFBCEAAA"/>
        </patternFill>
      </fill>
    </dxf>
    <dxf>
      <fill>
        <patternFill>
          <bgColor rgb="FFFDFB97"/>
        </patternFill>
      </fill>
    </dxf>
    <dxf>
      <fill>
        <patternFill>
          <bgColor rgb="FFFDC453"/>
        </patternFill>
      </fill>
    </dxf>
    <dxf>
      <fill>
        <patternFill>
          <bgColor rgb="FFFF5050"/>
        </patternFill>
      </fill>
    </dxf>
    <dxf>
      <fill>
        <patternFill>
          <bgColor rgb="FF30C63E"/>
        </patternFill>
      </fill>
    </dxf>
    <dxf>
      <fill>
        <patternFill>
          <bgColor rgb="FF49D356"/>
        </patternFill>
      </fill>
    </dxf>
    <dxf>
      <fill>
        <patternFill>
          <bgColor rgb="FF74DE7E"/>
        </patternFill>
      </fill>
    </dxf>
    <dxf>
      <fill>
        <patternFill>
          <bgColor rgb="FFB1E171"/>
        </patternFill>
      </fill>
    </dxf>
    <dxf>
      <fill>
        <patternFill>
          <bgColor rgb="FFEBEB67"/>
        </patternFill>
      </fill>
    </dxf>
    <dxf>
      <fill>
        <patternFill>
          <bgColor rgb="FFF8F45E"/>
        </patternFill>
      </fill>
    </dxf>
    <dxf>
      <fill>
        <patternFill>
          <bgColor rgb="FFEF944F"/>
        </patternFill>
      </fill>
    </dxf>
    <dxf>
      <fill>
        <patternFill>
          <bgColor rgb="FFFF3300"/>
        </patternFill>
      </fill>
    </dxf>
    <dxf>
      <fill>
        <patternFill>
          <bgColor rgb="FFD51905"/>
        </patternFill>
      </fill>
    </dxf>
    <dxf>
      <fill>
        <patternFill>
          <bgColor rgb="FFB00000"/>
        </patternFill>
      </fill>
    </dxf>
    <dxf>
      <fill>
        <patternFill>
          <bgColor rgb="FF820000"/>
        </patternFill>
      </fill>
    </dxf>
    <dxf>
      <fill>
        <patternFill>
          <bgColor rgb="FF27A133"/>
        </patternFill>
      </fill>
    </dxf>
    <dxf>
      <fill>
        <patternFill>
          <bgColor rgb="FF2EB83B"/>
        </patternFill>
      </fill>
    </dxf>
  </dxfs>
  <tableStyles count="0" defaultTableStyle="TableStyleMedium2" defaultPivotStyle="PivotStyleLight16"/>
  <colors>
    <mruColors>
      <color rgb="FF49D356"/>
      <color rgb="FF74DE7E"/>
      <color rgb="FFB1E171"/>
      <color rgb="FFEBEB67"/>
      <color rgb="FFF8F45E"/>
      <color rgb="FFEF944F"/>
      <color rgb="FFFF3300"/>
      <color rgb="FFD51905"/>
      <color rgb="FFB00000"/>
      <color rgb="FF82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microsoft.com/office/2017/10/relationships/person" Target="persons/person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56</xdr:row>
      <xdr:rowOff>0</xdr:rowOff>
    </xdr:from>
    <xdr:to>
      <xdr:col>4</xdr:col>
      <xdr:colOff>396585</xdr:colOff>
      <xdr:row>60</xdr:row>
      <xdr:rowOff>182700</xdr:rowOff>
    </xdr:to>
    <xdr:pic>
      <xdr:nvPicPr>
        <xdr:cNvPr id="8" name="Kép 7" descr="DSCN4192_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2025" y="18545175"/>
          <a:ext cx="1920585" cy="14400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56</xdr:row>
      <xdr:rowOff>0</xdr:rowOff>
    </xdr:from>
    <xdr:to>
      <xdr:col>8</xdr:col>
      <xdr:colOff>453735</xdr:colOff>
      <xdr:row>60</xdr:row>
      <xdr:rowOff>182700</xdr:rowOff>
    </xdr:to>
    <xdr:pic>
      <xdr:nvPicPr>
        <xdr:cNvPr id="15" name="Kép 14" descr="DSCN5012_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48150" y="16383000"/>
          <a:ext cx="1920585" cy="14400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56</xdr:row>
      <xdr:rowOff>0</xdr:rowOff>
    </xdr:from>
    <xdr:to>
      <xdr:col>12</xdr:col>
      <xdr:colOff>387060</xdr:colOff>
      <xdr:row>60</xdr:row>
      <xdr:rowOff>182700</xdr:rowOff>
    </xdr:to>
    <xdr:pic>
      <xdr:nvPicPr>
        <xdr:cNvPr id="16" name="Kép 15" descr="DSCN3230_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410450" y="16383000"/>
          <a:ext cx="1920585" cy="14400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asanchis" id="{EFF99CC6-0EB2-4E68-8B3F-1DC45F54E48E}" userId="asanchis" providerId="Non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threadedComments/threadedComment6.xml><?xml version="1.0" encoding="utf-8"?>
<ThreadedComments xmlns="http://schemas.microsoft.com/office/spreadsheetml/2018/threadedcomments" xmlns:x="http://schemas.openxmlformats.org/spreadsheetml/2006/main">
  <threadedComment ref="O28" dT="2019-05-21T09:22:49.35" personId="{EFF99CC6-0EB2-4E68-8B3F-1DC45F54E48E}" id="{741FC79C-D18E-43FC-9343-09FF8754AED8}">
    <text>set as 0 if no heating system</text>
  </threadedComment>
  <threadedComment ref="O29" dT="2019-05-21T09:23:06.81" personId="{EFF99CC6-0EB2-4E68-8B3F-1DC45F54E48E}" id="{6D99B9CC-DDA9-4DBB-AFC9-5B5FB69FB7EA}">
    <text>set as 0 if no cooling system</text>
  </threadedComment>
  <threadedComment ref="O30" dT="2019-05-21T09:23:44.17" personId="{EFF99CC6-0EB2-4E68-8B3F-1DC45F54E48E}" id="{E439C3AC-24B6-4F95-A607-CEF91454DE6F}">
    <text>set as 0 if no ventilation system</text>
  </threadedComment>
  <threadedComment ref="O34" dT="2019-05-21T09:24:22.22" personId="{EFF99CC6-0EB2-4E68-8B3F-1DC45F54E48E}" id="{75246F31-5420-43F9-BF5D-F9282D85282C}">
    <text>set as 0 if no radiant system</text>
  </threadedComment>
  <threadedComment ref="O38" dT="2019-05-21T09:24:39.63" personId="{EFF99CC6-0EB2-4E68-8B3F-1DC45F54E48E}" id="{B1F09DE2-924E-4A53-87D8-6EC3B7FAB25E}">
    <text>set as 0 if no heating system</text>
  </threadedComment>
  <threadedComment ref="O39" dT="2019-05-21T09:24:45.97" personId="{EFF99CC6-0EB2-4E68-8B3F-1DC45F54E48E}" id="{45B28652-19C7-45DA-A79A-0E358FC4EF88}">
    <text>set as 0 if no cooling system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microsoft.com/office/2017/10/relationships/threadedComment" Target="../threadedComments/threadedComment6.xml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5050"/>
  </sheetPr>
  <dimension ref="B1:Q152"/>
  <sheetViews>
    <sheetView tabSelected="1" zoomScaleNormal="100" workbookViewId="0">
      <selection activeCell="B1" sqref="B1"/>
    </sheetView>
  </sheetViews>
  <sheetFormatPr defaultColWidth="11.42578125" defaultRowHeight="15"/>
  <cols>
    <col min="1" max="1" width="1.5703125" customWidth="1"/>
    <col min="2" max="2" width="12.85546875" customWidth="1"/>
    <col min="3" max="3" width="11.42578125" customWidth="1"/>
    <col min="5" max="5" width="12.42578125" customWidth="1"/>
    <col min="6" max="6" width="14" bestFit="1" customWidth="1"/>
    <col min="7" max="7" width="10.5703125" bestFit="1" customWidth="1"/>
    <col min="10" max="10" width="16" customWidth="1"/>
    <col min="11" max="11" width="11.5703125" customWidth="1"/>
    <col min="14" max="14" width="13.85546875" customWidth="1"/>
    <col min="15" max="15" width="2.28515625" customWidth="1"/>
    <col min="16" max="16" width="18" customWidth="1"/>
    <col min="17" max="17" width="12.140625" customWidth="1"/>
  </cols>
  <sheetData>
    <row r="1" spans="2:17" ht="15.75" thickBot="1"/>
    <row r="2" spans="2:17" s="23" customFormat="1" ht="24" thickBot="1">
      <c r="B2" s="145" t="s">
        <v>91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7"/>
    </row>
    <row r="3" spans="2:17" ht="15" customHeight="1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2:17" s="1" customFormat="1" ht="15.75">
      <c r="B4" s="164" t="s">
        <v>49</v>
      </c>
      <c r="C4" s="164"/>
      <c r="D4" s="164"/>
      <c r="E4" s="163" t="s">
        <v>78</v>
      </c>
      <c r="F4" s="163"/>
      <c r="G4" s="163"/>
      <c r="H4" s="163"/>
      <c r="I4" s="163"/>
      <c r="J4" s="163"/>
      <c r="K4" s="163"/>
      <c r="L4" s="163"/>
      <c r="M4" s="51" t="s">
        <v>50</v>
      </c>
      <c r="N4" s="65">
        <v>44090</v>
      </c>
    </row>
    <row r="5" spans="2:17" s="1" customFormat="1" ht="18.75">
      <c r="B5" s="148" t="s">
        <v>92</v>
      </c>
      <c r="C5" s="149"/>
      <c r="D5" s="149"/>
      <c r="E5" s="149"/>
      <c r="F5" s="149"/>
      <c r="G5" s="149"/>
      <c r="H5" s="149" t="s">
        <v>0</v>
      </c>
      <c r="I5" s="149"/>
      <c r="J5" s="149"/>
      <c r="K5" s="149"/>
      <c r="L5" s="149"/>
      <c r="M5" s="149"/>
      <c r="N5" s="150"/>
    </row>
    <row r="6" spans="2:17" s="34" customFormat="1" ht="85.5" customHeight="1">
      <c r="B6" s="35" t="s">
        <v>166</v>
      </c>
      <c r="C6" s="35" t="s">
        <v>66</v>
      </c>
      <c r="D6" s="35" t="s">
        <v>67</v>
      </c>
      <c r="E6" s="35" t="s">
        <v>68</v>
      </c>
      <c r="F6" s="63" t="s">
        <v>69</v>
      </c>
      <c r="G6" s="63" t="s">
        <v>70</v>
      </c>
      <c r="H6" s="62" t="s">
        <v>71</v>
      </c>
      <c r="I6" s="116" t="s">
        <v>72</v>
      </c>
      <c r="J6" s="117"/>
      <c r="K6" s="118"/>
      <c r="L6" s="116" t="s">
        <v>73</v>
      </c>
      <c r="M6" s="117"/>
      <c r="N6" s="118"/>
      <c r="P6" s="80" t="s">
        <v>66</v>
      </c>
      <c r="Q6"/>
    </row>
    <row r="7" spans="2:17" ht="15.75" customHeight="1">
      <c r="B7" s="161" t="s">
        <v>53</v>
      </c>
      <c r="C7" s="158" t="str">
        <f>M13</f>
        <v>FF</v>
      </c>
      <c r="D7" s="151">
        <f>M14</f>
        <v>201</v>
      </c>
      <c r="E7" s="151">
        <f>M18</f>
        <v>158.85</v>
      </c>
      <c r="F7" s="125">
        <f>M22</f>
        <v>185</v>
      </c>
      <c r="G7" s="151">
        <f>M23</f>
        <v>0.04</v>
      </c>
      <c r="H7" s="153">
        <f>M24</f>
        <v>1.23</v>
      </c>
      <c r="I7" s="155">
        <f>M35/N35</f>
        <v>0.58333333333333337</v>
      </c>
      <c r="J7" s="101" t="str">
        <f>IF(I7&lt;0.5,Q25,IF(I7&lt;0.6,Q24,IF(I7&lt;0.8,Q23,IF(I7&lt;0.9,Q22,IF(I7&lt;1,Q21,IF(I7=1,Q21))))))</f>
        <v>Gyenge</v>
      </c>
      <c r="K7" s="102"/>
      <c r="L7" s="84">
        <f>M47/N47</f>
        <v>0.73</v>
      </c>
      <c r="M7" s="119" t="str">
        <f>IF(L7&lt;0.5,Q25,IF(L7&lt;0.6,Q24,IF(L7&lt;0.8,Q23,IF(L7&lt;0.9,Q22,IF(L7&lt;1,Q21,IF(L7=1,Q21))))))</f>
        <v>Elfogadható</v>
      </c>
      <c r="N7" s="120"/>
      <c r="P7" s="72" t="s">
        <v>64</v>
      </c>
    </row>
    <row r="8" spans="2:17" ht="15" customHeight="1">
      <c r="B8" s="161"/>
      <c r="C8" s="159"/>
      <c r="D8" s="152"/>
      <c r="E8" s="152"/>
      <c r="F8" s="126"/>
      <c r="G8" s="152"/>
      <c r="H8" s="154"/>
      <c r="I8" s="156"/>
      <c r="J8" s="103"/>
      <c r="K8" s="104"/>
      <c r="L8" s="85"/>
      <c r="M8" s="121"/>
      <c r="N8" s="122"/>
      <c r="P8" s="71" t="s">
        <v>65</v>
      </c>
    </row>
    <row r="9" spans="2:17" ht="15.75" customHeight="1">
      <c r="B9" s="162"/>
      <c r="C9" s="160"/>
      <c r="D9" s="43" t="s">
        <v>47</v>
      </c>
      <c r="E9" s="43" t="s">
        <v>47</v>
      </c>
      <c r="F9" s="49" t="s">
        <v>47</v>
      </c>
      <c r="G9" s="43" t="s">
        <v>3</v>
      </c>
      <c r="H9" s="44" t="s">
        <v>48</v>
      </c>
      <c r="I9" s="157"/>
      <c r="J9" s="105"/>
      <c r="K9" s="106"/>
      <c r="L9" s="86"/>
      <c r="M9" s="123"/>
      <c r="N9" s="124"/>
      <c r="P9" s="78" t="s">
        <v>54</v>
      </c>
    </row>
    <row r="10" spans="2:17" ht="15" customHeight="1">
      <c r="P10" s="79" t="s">
        <v>55</v>
      </c>
    </row>
    <row r="11" spans="2:17" ht="24.95" customHeight="1">
      <c r="B11" s="136" t="s">
        <v>96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P11" s="68" t="s">
        <v>56</v>
      </c>
    </row>
    <row r="12" spans="2:17" ht="24.95" customHeight="1">
      <c r="B12" s="22" t="s">
        <v>80</v>
      </c>
      <c r="C12" s="131" t="s">
        <v>79</v>
      </c>
      <c r="D12" s="131"/>
      <c r="E12" s="131"/>
      <c r="F12" s="131"/>
      <c r="G12" s="66" t="s">
        <v>81</v>
      </c>
      <c r="H12" s="111" t="s">
        <v>82</v>
      </c>
      <c r="I12" s="111"/>
      <c r="J12" s="111"/>
      <c r="K12" s="111"/>
      <c r="L12" s="111"/>
      <c r="M12" s="111" t="s">
        <v>83</v>
      </c>
      <c r="N12" s="137"/>
      <c r="P12" s="69" t="s">
        <v>57</v>
      </c>
    </row>
    <row r="13" spans="2:17" s="28" customFormat="1" ht="24.95" customHeight="1">
      <c r="B13" s="14" t="s">
        <v>18</v>
      </c>
      <c r="C13" s="135" t="s">
        <v>66</v>
      </c>
      <c r="D13" s="135"/>
      <c r="E13" s="135"/>
      <c r="F13" s="135"/>
      <c r="G13" s="15" t="s">
        <v>29</v>
      </c>
      <c r="H13" s="108" t="s">
        <v>168</v>
      </c>
      <c r="I13" s="108"/>
      <c r="J13" s="108"/>
      <c r="K13" s="108"/>
      <c r="L13" s="108"/>
      <c r="M13" s="127" t="s">
        <v>59</v>
      </c>
      <c r="N13" s="127"/>
      <c r="P13" s="70" t="s">
        <v>58</v>
      </c>
      <c r="Q13"/>
    </row>
    <row r="14" spans="2:17" s="28" customFormat="1" ht="24.95" customHeight="1">
      <c r="B14" s="14" t="s">
        <v>19</v>
      </c>
      <c r="C14" s="135" t="s">
        <v>67</v>
      </c>
      <c r="D14" s="135"/>
      <c r="E14" s="135"/>
      <c r="F14" s="135"/>
      <c r="G14" s="15" t="s">
        <v>33</v>
      </c>
      <c r="H14" s="128" t="s">
        <v>174</v>
      </c>
      <c r="I14" s="128"/>
      <c r="J14" s="128"/>
      <c r="K14" s="128"/>
      <c r="L14" s="128"/>
      <c r="M14" s="127">
        <v>201</v>
      </c>
      <c r="N14" s="127"/>
      <c r="P14" s="73" t="s">
        <v>59</v>
      </c>
      <c r="Q14"/>
    </row>
    <row r="15" spans="2:17" s="28" customFormat="1" ht="24.95" customHeight="1">
      <c r="B15" s="16" t="s">
        <v>30</v>
      </c>
      <c r="C15" s="17" t="s">
        <v>84</v>
      </c>
      <c r="D15" s="17"/>
      <c r="E15" s="17"/>
      <c r="F15" s="17"/>
      <c r="G15" s="15" t="s">
        <v>33</v>
      </c>
      <c r="H15" s="128" t="s">
        <v>174</v>
      </c>
      <c r="I15" s="128"/>
      <c r="J15" s="128"/>
      <c r="K15" s="128"/>
      <c r="L15" s="128"/>
      <c r="M15" s="127">
        <v>0</v>
      </c>
      <c r="N15" s="127"/>
      <c r="P15" s="74" t="s">
        <v>60</v>
      </c>
      <c r="Q15"/>
    </row>
    <row r="16" spans="2:17" s="28" customFormat="1" ht="24.95" customHeight="1">
      <c r="B16" s="16" t="s">
        <v>31</v>
      </c>
      <c r="C16" s="17" t="s">
        <v>85</v>
      </c>
      <c r="D16" s="17"/>
      <c r="E16" s="17"/>
      <c r="F16" s="17"/>
      <c r="G16" s="15" t="s">
        <v>33</v>
      </c>
      <c r="H16" s="128" t="s">
        <v>174</v>
      </c>
      <c r="I16" s="128"/>
      <c r="J16" s="128"/>
      <c r="K16" s="128"/>
      <c r="L16" s="128"/>
      <c r="M16" s="127">
        <v>0.85</v>
      </c>
      <c r="N16" s="127"/>
      <c r="P16" s="75" t="s">
        <v>61</v>
      </c>
      <c r="Q16"/>
    </row>
    <row r="17" spans="2:17" s="28" customFormat="1" ht="24.95" customHeight="1">
      <c r="B17" s="16" t="s">
        <v>32</v>
      </c>
      <c r="C17" s="17" t="s">
        <v>86</v>
      </c>
      <c r="D17" s="17"/>
      <c r="E17" s="17"/>
      <c r="F17" s="17"/>
      <c r="G17" s="15" t="s">
        <v>33</v>
      </c>
      <c r="H17" s="128" t="s">
        <v>174</v>
      </c>
      <c r="I17" s="128"/>
      <c r="J17" s="128"/>
      <c r="K17" s="128"/>
      <c r="L17" s="128"/>
      <c r="M17" s="127">
        <v>158</v>
      </c>
      <c r="N17" s="127"/>
      <c r="P17" s="76" t="s">
        <v>62</v>
      </c>
      <c r="Q17"/>
    </row>
    <row r="18" spans="2:17" s="28" customFormat="1" ht="24.95" customHeight="1">
      <c r="B18" s="16" t="s">
        <v>20</v>
      </c>
      <c r="C18" s="17" t="s">
        <v>68</v>
      </c>
      <c r="D18" s="17"/>
      <c r="E18" s="18"/>
      <c r="F18" s="17"/>
      <c r="G18" s="15" t="s">
        <v>33</v>
      </c>
      <c r="H18" s="108" t="s">
        <v>93</v>
      </c>
      <c r="I18" s="108"/>
      <c r="J18" s="108"/>
      <c r="K18" s="108"/>
      <c r="L18" s="82"/>
      <c r="M18" s="107">
        <f>SUM(M15:N17)</f>
        <v>158.85</v>
      </c>
      <c r="N18" s="107"/>
      <c r="P18" s="77" t="s">
        <v>63</v>
      </c>
      <c r="Q18"/>
    </row>
    <row r="19" spans="2:17" s="28" customFormat="1" ht="24.95" customHeight="1">
      <c r="B19" s="16" t="s">
        <v>34</v>
      </c>
      <c r="C19" s="17" t="s">
        <v>87</v>
      </c>
      <c r="D19" s="17"/>
      <c r="E19" s="17"/>
      <c r="F19" s="17"/>
      <c r="G19" s="15" t="s">
        <v>33</v>
      </c>
      <c r="H19" s="108" t="s">
        <v>169</v>
      </c>
      <c r="I19" s="108"/>
      <c r="J19" s="108"/>
      <c r="K19" s="108"/>
      <c r="L19" s="108"/>
      <c r="M19" s="127">
        <v>0</v>
      </c>
      <c r="N19" s="127"/>
      <c r="P19" s="87" t="s">
        <v>72</v>
      </c>
      <c r="Q19" s="87"/>
    </row>
    <row r="20" spans="2:17" s="28" customFormat="1" ht="24.95" customHeight="1">
      <c r="B20" s="16" t="s">
        <v>35</v>
      </c>
      <c r="C20" s="17" t="s">
        <v>88</v>
      </c>
      <c r="D20" s="17"/>
      <c r="E20" s="17"/>
      <c r="F20" s="17"/>
      <c r="G20" s="15" t="s">
        <v>33</v>
      </c>
      <c r="H20" s="108" t="s">
        <v>169</v>
      </c>
      <c r="I20" s="108"/>
      <c r="J20" s="108"/>
      <c r="K20" s="108"/>
      <c r="L20" s="108"/>
      <c r="M20" s="134">
        <v>22</v>
      </c>
      <c r="N20" s="134"/>
      <c r="P20" s="87"/>
      <c r="Q20" s="87"/>
    </row>
    <row r="21" spans="2:17" s="28" customFormat="1" ht="24.95" customHeight="1">
      <c r="B21" s="16" t="s">
        <v>36</v>
      </c>
      <c r="C21" s="17" t="s">
        <v>89</v>
      </c>
      <c r="D21" s="17"/>
      <c r="E21" s="17"/>
      <c r="F21" s="17"/>
      <c r="G21" s="15" t="s">
        <v>33</v>
      </c>
      <c r="H21" s="108" t="s">
        <v>169</v>
      </c>
      <c r="I21" s="108"/>
      <c r="J21" s="108"/>
      <c r="K21" s="108"/>
      <c r="L21" s="108"/>
      <c r="M21" s="134">
        <v>163</v>
      </c>
      <c r="N21" s="134"/>
      <c r="P21" s="36" t="s">
        <v>42</v>
      </c>
      <c r="Q21" s="37" t="s">
        <v>74</v>
      </c>
    </row>
    <row r="22" spans="2:17" s="28" customFormat="1" ht="24.95" customHeight="1">
      <c r="B22" s="16" t="s">
        <v>21</v>
      </c>
      <c r="C22" s="17" t="s">
        <v>69</v>
      </c>
      <c r="D22" s="17"/>
      <c r="E22" s="18"/>
      <c r="F22" s="17"/>
      <c r="G22" s="15" t="s">
        <v>33</v>
      </c>
      <c r="H22" s="82" t="s">
        <v>94</v>
      </c>
      <c r="I22" s="83"/>
      <c r="J22" s="83"/>
      <c r="K22" s="83"/>
      <c r="L22" s="83"/>
      <c r="M22" s="107">
        <f>SUM(M19:N21)</f>
        <v>185</v>
      </c>
      <c r="N22" s="107"/>
      <c r="P22" s="38" t="s">
        <v>43</v>
      </c>
      <c r="Q22" s="37" t="s">
        <v>75</v>
      </c>
    </row>
    <row r="23" spans="2:17" s="28" customFormat="1" ht="24.95" customHeight="1">
      <c r="B23" s="19" t="s">
        <v>22</v>
      </c>
      <c r="C23" s="135" t="s">
        <v>70</v>
      </c>
      <c r="D23" s="135"/>
      <c r="E23" s="135"/>
      <c r="F23" s="135"/>
      <c r="G23" s="15" t="s">
        <v>3</v>
      </c>
      <c r="H23" s="133" t="s">
        <v>95</v>
      </c>
      <c r="I23" s="108"/>
      <c r="J23" s="108"/>
      <c r="K23" s="108"/>
      <c r="L23" s="108"/>
      <c r="M23" s="134">
        <v>0.04</v>
      </c>
      <c r="N23" s="134"/>
      <c r="P23" s="39" t="s">
        <v>44</v>
      </c>
      <c r="Q23" s="37" t="s">
        <v>175</v>
      </c>
    </row>
    <row r="24" spans="2:17" s="28" customFormat="1" ht="24.95" customHeight="1">
      <c r="B24" s="20" t="s">
        <v>37</v>
      </c>
      <c r="C24" s="112" t="s">
        <v>90</v>
      </c>
      <c r="D24" s="112"/>
      <c r="E24" s="112"/>
      <c r="F24" s="112"/>
      <c r="G24" s="21" t="s">
        <v>41</v>
      </c>
      <c r="H24" s="132" t="s">
        <v>167</v>
      </c>
      <c r="I24" s="132"/>
      <c r="J24" s="132"/>
      <c r="K24" s="132"/>
      <c r="L24" s="132"/>
      <c r="M24" s="134">
        <v>1.23</v>
      </c>
      <c r="N24" s="134"/>
      <c r="P24" s="40" t="s">
        <v>45</v>
      </c>
      <c r="Q24" s="37" t="s">
        <v>76</v>
      </c>
    </row>
    <row r="25" spans="2:17" ht="15" customHeight="1">
      <c r="B25" s="2"/>
      <c r="C25" s="2"/>
      <c r="D25" s="2"/>
      <c r="E25" s="142"/>
      <c r="F25" s="142"/>
      <c r="G25" s="2"/>
      <c r="H25" s="2"/>
      <c r="I25" s="142"/>
      <c r="J25" s="142"/>
      <c r="K25" s="2"/>
      <c r="L25" s="2"/>
      <c r="M25" s="2"/>
      <c r="N25" s="2"/>
      <c r="P25" s="41" t="s">
        <v>46</v>
      </c>
      <c r="Q25" s="37" t="s">
        <v>77</v>
      </c>
    </row>
    <row r="26" spans="2:17" s="28" customFormat="1" ht="24.95" customHeight="1">
      <c r="B26" s="136" t="s">
        <v>97</v>
      </c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</row>
    <row r="27" spans="2:17" s="28" customFormat="1" ht="24.95" customHeight="1">
      <c r="B27" s="22" t="s">
        <v>80</v>
      </c>
      <c r="C27" s="131" t="s">
        <v>79</v>
      </c>
      <c r="D27" s="131"/>
      <c r="E27" s="131"/>
      <c r="F27" s="131"/>
      <c r="G27" s="66" t="s">
        <v>81</v>
      </c>
      <c r="H27" s="64" t="s">
        <v>98</v>
      </c>
      <c r="I27" s="111" t="s">
        <v>82</v>
      </c>
      <c r="J27" s="111"/>
      <c r="K27" s="111"/>
      <c r="L27" s="111"/>
      <c r="M27" s="66" t="s">
        <v>99</v>
      </c>
      <c r="N27" s="66" t="s">
        <v>100</v>
      </c>
    </row>
    <row r="28" spans="2:17" s="28" customFormat="1" ht="24.95" customHeight="1">
      <c r="B28" s="14" t="s">
        <v>4</v>
      </c>
      <c r="C28" s="135" t="s">
        <v>101</v>
      </c>
      <c r="D28" s="135"/>
      <c r="E28" s="135"/>
      <c r="F28" s="135"/>
      <c r="G28" s="15" t="s">
        <v>29</v>
      </c>
      <c r="H28" s="15" t="s">
        <v>108</v>
      </c>
      <c r="I28" s="110" t="s">
        <v>115</v>
      </c>
      <c r="J28" s="110"/>
      <c r="K28" s="110"/>
      <c r="L28" s="110"/>
      <c r="M28" s="30">
        <f>IF(I28=C70,"-",IF(I28=C71,F71,IF(I28=C72,F72,IF(I28=C73,F73,IF(I28=C74,F74)))))</f>
        <v>5</v>
      </c>
      <c r="N28" s="30">
        <f>IF(I28=C70,"-",20)</f>
        <v>20</v>
      </c>
      <c r="P28" s="31"/>
    </row>
    <row r="29" spans="2:17" s="28" customFormat="1" ht="24.95" customHeight="1">
      <c r="B29" s="14" t="s">
        <v>5</v>
      </c>
      <c r="C29" s="135" t="s">
        <v>102</v>
      </c>
      <c r="D29" s="135"/>
      <c r="E29" s="135"/>
      <c r="F29" s="135"/>
      <c r="G29" s="15" t="s">
        <v>29</v>
      </c>
      <c r="H29" s="15" t="s">
        <v>108</v>
      </c>
      <c r="I29" s="110" t="s">
        <v>117</v>
      </c>
      <c r="J29" s="110"/>
      <c r="K29" s="110"/>
      <c r="L29" s="110"/>
      <c r="M29" s="30" t="str">
        <f>IF(I29=C76,"-",IF(I29=C77,F77,IF(I29=C78,F78,IF(I29=C79,F79,IF(I29=C80,F80)))))</f>
        <v>-</v>
      </c>
      <c r="N29" s="30" t="str">
        <f>IF(I29=C76,"-",20)</f>
        <v>-</v>
      </c>
      <c r="P29" s="31"/>
    </row>
    <row r="30" spans="2:17" s="28" customFormat="1" ht="24.95" customHeight="1">
      <c r="B30" s="14" t="s">
        <v>6</v>
      </c>
      <c r="C30" s="140" t="s">
        <v>103</v>
      </c>
      <c r="D30" s="141"/>
      <c r="E30" s="141"/>
      <c r="F30" s="141"/>
      <c r="G30" s="15" t="s">
        <v>23</v>
      </c>
      <c r="H30" s="15" t="s">
        <v>109</v>
      </c>
      <c r="I30" s="113" t="s">
        <v>119</v>
      </c>
      <c r="J30" s="114"/>
      <c r="K30" s="114"/>
      <c r="L30" s="115"/>
      <c r="M30" s="30" t="str">
        <f>IF(I30=C82,"-", IF(I30=C83,F83, IF(I30=C84, F84,IF(I30=C85, F85))))</f>
        <v>-</v>
      </c>
      <c r="N30" s="30" t="str">
        <f>IF(I30=C82,"-",20)</f>
        <v>-</v>
      </c>
      <c r="P30" s="31"/>
    </row>
    <row r="31" spans="2:17" s="28" customFormat="1" ht="24.95" customHeight="1">
      <c r="B31" s="14" t="s">
        <v>7</v>
      </c>
      <c r="C31" s="135" t="s">
        <v>104</v>
      </c>
      <c r="D31" s="135"/>
      <c r="E31" s="135"/>
      <c r="F31" s="135"/>
      <c r="G31" s="15" t="s">
        <v>29</v>
      </c>
      <c r="H31" s="15" t="s">
        <v>109</v>
      </c>
      <c r="I31" s="109" t="s">
        <v>122</v>
      </c>
      <c r="J31" s="109"/>
      <c r="K31" s="109"/>
      <c r="L31" s="109"/>
      <c r="M31" s="30">
        <f>IF(I31=C87,L87, IF(I31=C88,L88, IF(I31=C89, L89)))</f>
        <v>10</v>
      </c>
      <c r="N31" s="30">
        <v>10</v>
      </c>
      <c r="P31" s="31"/>
    </row>
    <row r="32" spans="2:17" s="28" customFormat="1" ht="24.95" customHeight="1">
      <c r="B32" s="14" t="s">
        <v>8</v>
      </c>
      <c r="C32" s="135" t="s">
        <v>105</v>
      </c>
      <c r="D32" s="135"/>
      <c r="E32" s="135"/>
      <c r="F32" s="135"/>
      <c r="G32" s="15" t="s">
        <v>3</v>
      </c>
      <c r="H32" s="15" t="s">
        <v>110</v>
      </c>
      <c r="I32" s="110" t="s">
        <v>123</v>
      </c>
      <c r="J32" s="110"/>
      <c r="K32" s="110"/>
      <c r="L32" s="110"/>
      <c r="M32" s="11">
        <f>IF(I32=C91,H91,IF(I32=C92,H92,IF(I32=C93,H93,IF(I32=C94,H94,IF(I32=C95,H95,IF(I32=C96,H96,IF(I32=C97,H97,IF(I32=C98,H98,IF(I32=C99,H99,IF(I32=C100,H100,IF(I32=C101,H101)))))))))))</f>
        <v>10</v>
      </c>
      <c r="N32" s="30">
        <v>10</v>
      </c>
      <c r="P32" s="31"/>
    </row>
    <row r="33" spans="2:16" s="28" customFormat="1" ht="24.95" customHeight="1">
      <c r="B33" s="42" t="s">
        <v>9</v>
      </c>
      <c r="C33" s="140" t="s">
        <v>106</v>
      </c>
      <c r="D33" s="141"/>
      <c r="E33" s="141"/>
      <c r="F33" s="141"/>
      <c r="G33" s="21" t="s">
        <v>3</v>
      </c>
      <c r="H33" s="15" t="s">
        <v>111</v>
      </c>
      <c r="I33" s="113" t="s">
        <v>134</v>
      </c>
      <c r="J33" s="129"/>
      <c r="K33" s="129"/>
      <c r="L33" s="130"/>
      <c r="M33" s="30">
        <f>IF(I33=C104,K104, IF(I33=C105,K105))</f>
        <v>0</v>
      </c>
      <c r="N33" s="30">
        <v>10</v>
      </c>
      <c r="P33" s="31"/>
    </row>
    <row r="34" spans="2:16" s="28" customFormat="1" ht="24.95" customHeight="1">
      <c r="B34" s="42" t="s">
        <v>10</v>
      </c>
      <c r="C34" s="112" t="s">
        <v>107</v>
      </c>
      <c r="D34" s="112"/>
      <c r="E34" s="112"/>
      <c r="F34" s="112"/>
      <c r="G34" s="21" t="s">
        <v>38</v>
      </c>
      <c r="H34" s="15" t="s">
        <v>111</v>
      </c>
      <c r="I34" s="113" t="s">
        <v>135</v>
      </c>
      <c r="J34" s="114"/>
      <c r="K34" s="114"/>
      <c r="L34" s="115"/>
      <c r="M34" s="30">
        <f>IF(I34=C108,F108, IF(I34=C109,F109))</f>
        <v>10</v>
      </c>
      <c r="N34" s="30">
        <v>10</v>
      </c>
      <c r="P34" s="31"/>
    </row>
    <row r="35" spans="2:16" s="28" customFormat="1" ht="24.95" customHeight="1">
      <c r="B35" s="24" t="s">
        <v>137</v>
      </c>
      <c r="C35" s="25"/>
      <c r="D35" s="25"/>
      <c r="E35" s="138"/>
      <c r="F35" s="138"/>
      <c r="G35" s="25"/>
      <c r="H35" s="25"/>
      <c r="I35" s="138"/>
      <c r="J35" s="138"/>
      <c r="K35" s="25"/>
      <c r="L35" s="25"/>
      <c r="M35" s="26">
        <f>SUM(M28:M34)</f>
        <v>35</v>
      </c>
      <c r="N35" s="27">
        <f>SUM(N28:N34)</f>
        <v>60</v>
      </c>
      <c r="P35" s="29"/>
    </row>
    <row r="36" spans="2:16" s="28" customFormat="1" ht="15" customHeight="1">
      <c r="B36" s="32"/>
      <c r="C36" s="32"/>
      <c r="D36" s="32"/>
      <c r="E36" s="9"/>
      <c r="F36" s="9"/>
      <c r="G36" s="32"/>
      <c r="H36" s="32"/>
      <c r="I36" s="9"/>
      <c r="J36" s="9"/>
      <c r="K36" s="32"/>
      <c r="L36" s="32"/>
      <c r="M36" s="32"/>
      <c r="N36" s="32"/>
      <c r="P36" s="31"/>
    </row>
    <row r="37" spans="2:16" s="28" customFormat="1" ht="24.95" customHeight="1">
      <c r="B37" s="136" t="s">
        <v>138</v>
      </c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P37" s="31"/>
    </row>
    <row r="38" spans="2:16" s="28" customFormat="1" ht="24.95" customHeight="1">
      <c r="B38" s="22" t="s">
        <v>80</v>
      </c>
      <c r="C38" s="131" t="s">
        <v>79</v>
      </c>
      <c r="D38" s="131"/>
      <c r="E38" s="131"/>
      <c r="F38" s="131"/>
      <c r="G38" s="66" t="s">
        <v>81</v>
      </c>
      <c r="H38" s="67" t="s">
        <v>98</v>
      </c>
      <c r="I38" s="111" t="s">
        <v>82</v>
      </c>
      <c r="J38" s="111"/>
      <c r="K38" s="111"/>
      <c r="L38" s="111"/>
      <c r="M38" s="66" t="s">
        <v>99</v>
      </c>
      <c r="N38" s="66" t="s">
        <v>100</v>
      </c>
      <c r="P38" s="31"/>
    </row>
    <row r="39" spans="2:16" s="28" customFormat="1" ht="24.95" customHeight="1">
      <c r="B39" s="14" t="s">
        <v>24</v>
      </c>
      <c r="C39" s="139" t="s">
        <v>170</v>
      </c>
      <c r="D39" s="139"/>
      <c r="E39" s="139"/>
      <c r="F39" s="139"/>
      <c r="G39" s="15" t="s">
        <v>39</v>
      </c>
      <c r="H39" s="15" t="s">
        <v>109</v>
      </c>
      <c r="I39" s="143" t="s">
        <v>145</v>
      </c>
      <c r="J39" s="143"/>
      <c r="K39" s="143"/>
      <c r="L39" s="143"/>
      <c r="M39" s="33">
        <f>IF(I39=C112,F112,IF(I39=C113,F113, IF(I39=C114,F114, IF(I39=C115, F115))))</f>
        <v>30</v>
      </c>
      <c r="N39" s="47">
        <f>IF(I39=C112,"-", IF(I39=C113,30, IF(I39=C114, 30, IF(I39=C115,30))))</f>
        <v>30</v>
      </c>
      <c r="P39" s="31"/>
    </row>
    <row r="40" spans="2:16" s="28" customFormat="1" ht="24.95" customHeight="1">
      <c r="B40" s="14" t="s">
        <v>25</v>
      </c>
      <c r="C40" s="139" t="s">
        <v>171</v>
      </c>
      <c r="D40" s="139"/>
      <c r="E40" s="139"/>
      <c r="F40" s="139"/>
      <c r="G40" s="15" t="s">
        <v>39</v>
      </c>
      <c r="H40" s="15" t="s">
        <v>109</v>
      </c>
      <c r="I40" s="143" t="s">
        <v>147</v>
      </c>
      <c r="J40" s="143"/>
      <c r="K40" s="143"/>
      <c r="L40" s="143"/>
      <c r="M40" s="33">
        <f xml:space="preserve"> IF(I40=C118,F118, IF(I40=C119,F119, IF(I40=C120,F120, IF(I40=C121, F121))))</f>
        <v>8</v>
      </c>
      <c r="N40" s="47">
        <f>IF(I40=C118,"-", IF(I40=C119,15, IF(I40=C120, 15, IF(I40=C121,15))))</f>
        <v>15</v>
      </c>
      <c r="P40" s="31"/>
    </row>
    <row r="41" spans="2:16" s="28" customFormat="1" ht="24.95" customHeight="1">
      <c r="B41" s="14" t="s">
        <v>11</v>
      </c>
      <c r="C41" s="139" t="s">
        <v>172</v>
      </c>
      <c r="D41" s="139"/>
      <c r="E41" s="139"/>
      <c r="F41" s="139"/>
      <c r="G41" s="15" t="s">
        <v>3</v>
      </c>
      <c r="H41" s="15" t="s">
        <v>139</v>
      </c>
      <c r="I41" s="144" t="s">
        <v>151</v>
      </c>
      <c r="J41" s="144"/>
      <c r="K41" s="144"/>
      <c r="L41" s="144"/>
      <c r="M41" s="33">
        <f>IF(I41=C124,"-", IF(I41=C125,F125, IF(I41=C126,F126)))</f>
        <v>5</v>
      </c>
      <c r="N41" s="47">
        <f>IF(I41=C124,"-", IF(I41=C125,5, IF(I41=C126,5)))</f>
        <v>5</v>
      </c>
      <c r="P41" s="31"/>
    </row>
    <row r="42" spans="2:16" s="28" customFormat="1" ht="24.95" customHeight="1">
      <c r="B42" s="14" t="s">
        <v>12</v>
      </c>
      <c r="C42" s="139" t="s">
        <v>173</v>
      </c>
      <c r="D42" s="139"/>
      <c r="E42" s="139"/>
      <c r="F42" s="139"/>
      <c r="G42" s="15" t="s">
        <v>26</v>
      </c>
      <c r="H42" s="15" t="s">
        <v>109</v>
      </c>
      <c r="I42" s="143" t="s">
        <v>154</v>
      </c>
      <c r="J42" s="143"/>
      <c r="K42" s="143"/>
      <c r="L42" s="143"/>
      <c r="M42" s="33">
        <f>IF(I42=C129,"-",IF(I42=C130,F130,IF(I42=C131,F131,IF(I42=C132,F132))))</f>
        <v>10</v>
      </c>
      <c r="N42" s="47">
        <f>IF(I42=C129,"-",IF(I42=C130,20,IF(I42=C131,20,IF(I42=C132,20))))</f>
        <v>20</v>
      </c>
      <c r="P42" s="31"/>
    </row>
    <row r="43" spans="2:16" s="28" customFormat="1" ht="24.95" customHeight="1">
      <c r="B43" s="14" t="s">
        <v>13</v>
      </c>
      <c r="C43" s="139" t="s">
        <v>14</v>
      </c>
      <c r="D43" s="139"/>
      <c r="E43" s="139"/>
      <c r="F43" s="139"/>
      <c r="G43" s="15" t="s">
        <v>27</v>
      </c>
      <c r="H43" s="15" t="s">
        <v>111</v>
      </c>
      <c r="I43" s="88" t="s">
        <v>157</v>
      </c>
      <c r="J43" s="88"/>
      <c r="K43" s="88"/>
      <c r="L43" s="88"/>
      <c r="M43" s="33">
        <f>IF(I43=C135,"-", IF(I43=C136,F136, IF(I43=C137,F137)))</f>
        <v>0</v>
      </c>
      <c r="N43" s="47">
        <f>IF(I43=C135,"-", IF(I43=C136,10, IF(I43=C137,10)))</f>
        <v>10</v>
      </c>
      <c r="O43" s="46"/>
      <c r="P43" s="31"/>
    </row>
    <row r="44" spans="2:16" s="28" customFormat="1" ht="24.95" customHeight="1">
      <c r="B44" s="14" t="s">
        <v>15</v>
      </c>
      <c r="C44" s="139" t="s">
        <v>158</v>
      </c>
      <c r="D44" s="139"/>
      <c r="E44" s="139"/>
      <c r="F44" s="139"/>
      <c r="G44" s="15" t="s">
        <v>28</v>
      </c>
      <c r="H44" s="15" t="s">
        <v>111</v>
      </c>
      <c r="I44" s="88" t="s">
        <v>159</v>
      </c>
      <c r="J44" s="88"/>
      <c r="K44" s="88"/>
      <c r="L44" s="88"/>
      <c r="M44" s="33">
        <f>IF(I44=C140,"-",IF(I44=C141,F141, IF(I44=C142,F142)))</f>
        <v>10</v>
      </c>
      <c r="N44" s="47">
        <f>IF(I44=C140,"-", IF(I44=C141,10, IF(I44=C142,10)))</f>
        <v>10</v>
      </c>
      <c r="P44" s="31"/>
    </row>
    <row r="45" spans="2:16" s="28" customFormat="1" ht="24.95" customHeight="1">
      <c r="B45" s="14" t="s">
        <v>16</v>
      </c>
      <c r="C45" s="139" t="s">
        <v>1</v>
      </c>
      <c r="D45" s="139"/>
      <c r="E45" s="139"/>
      <c r="F45" s="139"/>
      <c r="G45" s="15" t="s">
        <v>27</v>
      </c>
      <c r="H45" s="15" t="s">
        <v>111</v>
      </c>
      <c r="I45" s="88" t="s">
        <v>162</v>
      </c>
      <c r="J45" s="88"/>
      <c r="K45" s="88"/>
      <c r="L45" s="88"/>
      <c r="M45" s="33">
        <f>IF(I45=C145,"-",IF(I45=C146,F146, IF(I45=C147,F147)))</f>
        <v>5</v>
      </c>
      <c r="N45" s="47">
        <f>IF(I45=C145,"-", IF(I45=C146,5, IF(I45=C147,5)))</f>
        <v>5</v>
      </c>
      <c r="P45" s="31"/>
    </row>
    <row r="46" spans="2:16" s="28" customFormat="1" ht="24.95" customHeight="1">
      <c r="B46" s="14" t="s">
        <v>17</v>
      </c>
      <c r="C46" s="139" t="s">
        <v>2</v>
      </c>
      <c r="D46" s="139"/>
      <c r="E46" s="139"/>
      <c r="F46" s="139"/>
      <c r="G46" s="15" t="s">
        <v>27</v>
      </c>
      <c r="H46" s="15" t="s">
        <v>111</v>
      </c>
      <c r="I46" s="88" t="s">
        <v>163</v>
      </c>
      <c r="J46" s="88"/>
      <c r="K46" s="88"/>
      <c r="L46" s="88"/>
      <c r="M46" s="33">
        <f>IF(I46=C150,"-",IF(I46=C151,F151,IF(I46=C152,F152)))</f>
        <v>5</v>
      </c>
      <c r="N46" s="47">
        <f>IF(I46=C150,"-", IF(I46=C151,5, IF(I46=C152,5)))</f>
        <v>5</v>
      </c>
      <c r="P46" s="31"/>
    </row>
    <row r="47" spans="2:16" s="28" customFormat="1" ht="24.95" customHeight="1">
      <c r="B47" s="24" t="s">
        <v>137</v>
      </c>
      <c r="C47" s="25"/>
      <c r="D47" s="25"/>
      <c r="E47" s="138"/>
      <c r="F47" s="138"/>
      <c r="G47" s="25"/>
      <c r="H47" s="25"/>
      <c r="I47" s="138"/>
      <c r="J47" s="138"/>
      <c r="K47" s="25"/>
      <c r="L47" s="25"/>
      <c r="M47" s="26">
        <f>SUM(M39:M46)</f>
        <v>73</v>
      </c>
      <c r="N47" s="27">
        <f>SUM(N39:N46)</f>
        <v>100</v>
      </c>
    </row>
    <row r="48" spans="2:16" ht="15" customHeight="1">
      <c r="B48" s="2"/>
      <c r="C48" s="2"/>
      <c r="D48" s="2"/>
      <c r="E48" s="3"/>
      <c r="F48" s="3"/>
      <c r="G48" s="2"/>
      <c r="H48" s="2"/>
      <c r="I48" s="3"/>
      <c r="J48" s="3"/>
      <c r="K48" s="2"/>
      <c r="L48" s="2"/>
      <c r="M48" s="2"/>
      <c r="N48" s="2"/>
    </row>
    <row r="49" spans="2:14" ht="24.95" customHeight="1">
      <c r="B49" s="89" t="s">
        <v>140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1"/>
    </row>
    <row r="50" spans="2:14" ht="24.95" customHeight="1">
      <c r="B50" s="92" t="s">
        <v>165</v>
      </c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4"/>
    </row>
    <row r="51" spans="2:14" ht="24.95" customHeight="1">
      <c r="B51" s="95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7"/>
    </row>
    <row r="52" spans="2:14" ht="24.95" customHeight="1">
      <c r="B52" s="95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7"/>
    </row>
    <row r="53" spans="2:14" ht="24.95" customHeight="1">
      <c r="B53" s="98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100"/>
    </row>
    <row r="54" spans="2:14" ht="15" customHeight="1">
      <c r="B54" s="2"/>
      <c r="C54" s="2"/>
      <c r="D54" s="2"/>
      <c r="E54" s="9"/>
      <c r="F54" s="9"/>
      <c r="G54" s="2"/>
      <c r="H54" s="2"/>
      <c r="I54" s="9"/>
      <c r="J54" s="9"/>
      <c r="K54" s="2"/>
      <c r="L54" s="2"/>
      <c r="M54" s="2"/>
      <c r="N54" s="2"/>
    </row>
    <row r="55" spans="2:14" ht="24.95" customHeight="1">
      <c r="B55" s="89" t="s">
        <v>141</v>
      </c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1"/>
    </row>
    <row r="56" spans="2:14" s="12" customFormat="1" ht="12" customHeight="1">
      <c r="B56" s="59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1"/>
    </row>
    <row r="57" spans="2:14" ht="24.95" customHeight="1">
      <c r="B57" s="52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4"/>
    </row>
    <row r="58" spans="2:14" ht="24.95" customHeight="1">
      <c r="B58" s="55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4"/>
    </row>
    <row r="59" spans="2:14" ht="24.95" customHeight="1">
      <c r="B59" s="55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4"/>
    </row>
    <row r="60" spans="2:14" ht="24.95" customHeight="1">
      <c r="B60" s="55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4"/>
    </row>
    <row r="61" spans="2:14" ht="24.95" customHeight="1">
      <c r="B61" s="56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8"/>
    </row>
    <row r="62" spans="2:14" ht="24.95" customHeight="1">
      <c r="B62" s="2"/>
      <c r="C62" s="2"/>
      <c r="D62" s="2"/>
      <c r="E62" s="9"/>
      <c r="F62" s="9"/>
      <c r="G62" s="2"/>
      <c r="H62" s="2"/>
      <c r="I62" s="9"/>
      <c r="J62" s="9"/>
      <c r="K62" s="2"/>
      <c r="L62" s="2"/>
      <c r="M62" s="2"/>
      <c r="N62" s="2"/>
    </row>
    <row r="63" spans="2:14" ht="24.95" customHeight="1">
      <c r="B63" s="2"/>
      <c r="C63" s="2"/>
      <c r="D63" s="2"/>
      <c r="E63" s="9"/>
      <c r="F63" s="9"/>
      <c r="G63" s="2"/>
      <c r="H63" s="2"/>
      <c r="I63" s="9"/>
      <c r="J63" s="9"/>
      <c r="K63" s="2"/>
      <c r="L63" s="2"/>
      <c r="M63" s="2"/>
      <c r="N63" s="2"/>
    </row>
    <row r="64" spans="2:14" ht="24.95" customHeight="1">
      <c r="B64" s="2"/>
      <c r="C64" s="2"/>
      <c r="D64" s="2"/>
      <c r="E64" s="9"/>
      <c r="F64" s="9"/>
      <c r="G64" s="2"/>
      <c r="H64" s="2"/>
      <c r="I64" s="9"/>
      <c r="J64" s="9"/>
      <c r="K64" s="2"/>
      <c r="L64" s="2"/>
      <c r="M64" s="2"/>
      <c r="N64" s="2"/>
    </row>
    <row r="65" spans="2:14" ht="24.95" customHeight="1">
      <c r="B65" s="2"/>
      <c r="C65" s="2"/>
      <c r="D65" s="2"/>
      <c r="E65" s="9"/>
      <c r="F65" s="9"/>
      <c r="G65" s="2"/>
      <c r="H65" s="2"/>
      <c r="I65" s="9"/>
      <c r="J65" s="9"/>
      <c r="K65" s="2"/>
      <c r="L65" s="2"/>
      <c r="M65" s="2"/>
      <c r="N65" s="2"/>
    </row>
    <row r="66" spans="2:14">
      <c r="B66" s="2" t="s">
        <v>51</v>
      </c>
      <c r="C66" s="2"/>
      <c r="D66" s="2"/>
      <c r="E66" s="9"/>
      <c r="F66" s="9"/>
      <c r="G66" s="2"/>
      <c r="H66" s="2"/>
      <c r="I66" s="9"/>
      <c r="J66" s="9"/>
      <c r="K66" s="2"/>
      <c r="L66" s="2"/>
      <c r="M66" s="2"/>
      <c r="N66" s="2"/>
    </row>
    <row r="67" spans="2:14">
      <c r="B67" s="2" t="s">
        <v>52</v>
      </c>
      <c r="C67" s="2"/>
      <c r="D67" s="2"/>
      <c r="E67" s="9"/>
      <c r="F67" s="9"/>
      <c r="G67" s="2"/>
      <c r="H67" s="2"/>
      <c r="I67" s="9"/>
      <c r="J67" s="9"/>
      <c r="K67" s="2"/>
      <c r="L67" s="2"/>
      <c r="M67" s="2"/>
      <c r="N67" s="2"/>
    </row>
    <row r="68" spans="2:14">
      <c r="B68" s="2" t="s">
        <v>53</v>
      </c>
      <c r="C68" s="2"/>
      <c r="D68" s="2"/>
      <c r="E68" s="9"/>
      <c r="F68" s="9"/>
      <c r="G68" s="2"/>
      <c r="H68" s="2"/>
      <c r="I68" s="9"/>
      <c r="J68" s="9"/>
      <c r="K68" s="2"/>
      <c r="L68" s="2"/>
      <c r="M68" s="2"/>
      <c r="N68" s="2"/>
    </row>
    <row r="69" spans="2:14">
      <c r="B69" s="2"/>
      <c r="C69" s="2"/>
      <c r="D69" s="2"/>
      <c r="E69" s="3"/>
      <c r="F69" s="3"/>
      <c r="G69" s="2"/>
      <c r="H69" s="2"/>
      <c r="I69" s="3"/>
      <c r="J69" s="3"/>
      <c r="K69" s="2"/>
      <c r="L69" s="2"/>
      <c r="M69" s="2"/>
      <c r="N69" s="2"/>
    </row>
    <row r="70" spans="2:14">
      <c r="B70" s="5" t="s">
        <v>4</v>
      </c>
      <c r="C70" t="s">
        <v>112</v>
      </c>
      <c r="D70" s="2"/>
      <c r="E70" s="3"/>
      <c r="F70" s="6" t="s">
        <v>38</v>
      </c>
      <c r="G70" s="2"/>
      <c r="H70" s="2"/>
      <c r="I70" s="3"/>
      <c r="J70" s="3"/>
      <c r="K70" s="2"/>
      <c r="L70" s="2"/>
      <c r="M70" s="2"/>
      <c r="N70" s="2"/>
    </row>
    <row r="71" spans="2:14">
      <c r="C71" t="s">
        <v>113</v>
      </c>
      <c r="D71" s="2"/>
      <c r="E71" s="3"/>
      <c r="F71" s="3">
        <v>0</v>
      </c>
      <c r="G71" s="2"/>
      <c r="H71" s="2"/>
      <c r="I71" s="3"/>
      <c r="J71" s="3"/>
      <c r="K71" s="2"/>
      <c r="L71" s="2"/>
      <c r="M71" s="2"/>
      <c r="N71" s="2"/>
    </row>
    <row r="72" spans="2:14">
      <c r="C72" t="s">
        <v>115</v>
      </c>
      <c r="D72" s="2"/>
      <c r="E72" s="3"/>
      <c r="F72" s="3">
        <v>5</v>
      </c>
      <c r="G72" s="2"/>
      <c r="H72" s="2"/>
      <c r="I72" s="3"/>
      <c r="J72" s="3"/>
      <c r="K72" s="2"/>
      <c r="L72" s="2"/>
      <c r="M72" s="2"/>
      <c r="N72" s="2"/>
    </row>
    <row r="73" spans="2:14">
      <c r="C73" t="s">
        <v>114</v>
      </c>
      <c r="D73" s="2"/>
      <c r="E73" s="3"/>
      <c r="F73" s="3">
        <v>10</v>
      </c>
      <c r="G73" s="2"/>
      <c r="H73" s="2"/>
      <c r="I73" s="3"/>
      <c r="J73" s="3"/>
      <c r="K73" s="2"/>
      <c r="L73" s="2"/>
      <c r="M73" s="2"/>
      <c r="N73" s="2"/>
    </row>
    <row r="74" spans="2:14">
      <c r="C74" t="s">
        <v>116</v>
      </c>
      <c r="D74" s="2"/>
      <c r="E74" s="3"/>
      <c r="F74" s="3">
        <v>20</v>
      </c>
      <c r="G74" s="2"/>
      <c r="H74" s="2"/>
      <c r="I74" s="3"/>
      <c r="J74" s="3"/>
      <c r="K74" s="2"/>
      <c r="L74" s="2"/>
      <c r="M74" s="2"/>
      <c r="N74" s="2"/>
    </row>
    <row r="75" spans="2:14">
      <c r="B75" s="2"/>
      <c r="C75" s="2"/>
      <c r="D75" s="2"/>
      <c r="E75" s="3"/>
      <c r="F75" s="3"/>
      <c r="G75" s="2"/>
      <c r="H75" s="2"/>
      <c r="I75" s="3"/>
      <c r="J75" s="3"/>
      <c r="K75" s="2"/>
      <c r="L75" s="2"/>
      <c r="M75" s="2"/>
      <c r="N75" s="2"/>
    </row>
    <row r="76" spans="2:14">
      <c r="B76" s="5" t="s">
        <v>5</v>
      </c>
      <c r="C76" t="s">
        <v>117</v>
      </c>
      <c r="E76" s="3"/>
      <c r="F76" s="6" t="s">
        <v>38</v>
      </c>
      <c r="G76" s="2"/>
      <c r="H76" s="2"/>
      <c r="I76" s="3"/>
      <c r="J76" s="3"/>
      <c r="K76" s="2"/>
      <c r="L76" s="2"/>
      <c r="M76" s="2"/>
      <c r="N76" s="2"/>
    </row>
    <row r="77" spans="2:14">
      <c r="B77" s="2"/>
      <c r="C77" t="s">
        <v>113</v>
      </c>
      <c r="D77" s="2"/>
      <c r="E77" s="3"/>
      <c r="F77" s="4">
        <v>0</v>
      </c>
      <c r="G77" s="2"/>
      <c r="H77" s="2"/>
      <c r="I77" s="3"/>
      <c r="J77" s="3"/>
      <c r="K77" s="2"/>
      <c r="L77" s="2"/>
      <c r="M77" s="2"/>
      <c r="N77" s="2"/>
    </row>
    <row r="78" spans="2:14">
      <c r="B78" s="2"/>
      <c r="C78" t="s">
        <v>115</v>
      </c>
      <c r="D78" s="2"/>
      <c r="E78" s="3"/>
      <c r="F78" s="4">
        <v>5</v>
      </c>
      <c r="G78" s="2"/>
      <c r="H78" s="2"/>
      <c r="I78" s="3"/>
      <c r="J78" s="3"/>
      <c r="K78" s="2"/>
      <c r="L78" s="2"/>
      <c r="M78" s="2"/>
      <c r="N78" s="2"/>
    </row>
    <row r="79" spans="2:14">
      <c r="B79" s="2"/>
      <c r="C79" t="s">
        <v>114</v>
      </c>
      <c r="D79" s="2"/>
      <c r="E79" s="3"/>
      <c r="F79" s="4">
        <v>10</v>
      </c>
      <c r="G79" s="2"/>
      <c r="H79" s="2"/>
      <c r="I79" s="3"/>
      <c r="J79" s="3"/>
      <c r="K79" s="2"/>
      <c r="L79" s="2"/>
      <c r="M79" s="2"/>
      <c r="N79" s="2"/>
    </row>
    <row r="80" spans="2:14">
      <c r="B80" s="2"/>
      <c r="C80" t="s">
        <v>116</v>
      </c>
      <c r="D80" s="2"/>
      <c r="E80" s="3"/>
      <c r="F80" s="4">
        <v>20</v>
      </c>
      <c r="G80" s="2"/>
      <c r="H80" s="2"/>
      <c r="I80" s="3"/>
      <c r="J80" s="3"/>
      <c r="K80" s="2"/>
      <c r="L80" s="2"/>
      <c r="M80" s="2"/>
      <c r="N80" s="2"/>
    </row>
    <row r="81" spans="2:14">
      <c r="B81" s="2"/>
      <c r="C81" s="2"/>
      <c r="D81" s="2"/>
      <c r="E81" s="3"/>
      <c r="F81" s="3"/>
      <c r="G81" s="2"/>
      <c r="H81" s="2"/>
      <c r="I81" s="3"/>
      <c r="J81" s="3"/>
      <c r="K81" s="2"/>
      <c r="L81" s="2"/>
      <c r="M81" s="2"/>
      <c r="N81" s="2"/>
    </row>
    <row r="82" spans="2:14">
      <c r="B82" s="5" t="s">
        <v>6</v>
      </c>
      <c r="C82" t="s">
        <v>119</v>
      </c>
      <c r="D82" s="2"/>
      <c r="E82" s="4"/>
      <c r="F82" s="4"/>
      <c r="G82" s="2" t="s">
        <v>118</v>
      </c>
      <c r="H82" s="2"/>
      <c r="I82" s="4"/>
      <c r="J82" s="4"/>
      <c r="K82" s="2"/>
      <c r="L82" s="2"/>
      <c r="M82" s="2"/>
      <c r="N82" s="2"/>
    </row>
    <row r="83" spans="2:14">
      <c r="C83" t="s">
        <v>146</v>
      </c>
      <c r="D83" s="2"/>
      <c r="E83" s="3"/>
      <c r="F83" s="3">
        <v>20</v>
      </c>
      <c r="G83" s="2"/>
      <c r="H83" s="2"/>
      <c r="J83" s="3"/>
      <c r="K83" s="2"/>
      <c r="L83" s="2"/>
      <c r="M83" s="2"/>
      <c r="N83" s="2"/>
    </row>
    <row r="84" spans="2:14">
      <c r="B84" s="2"/>
      <c r="C84" t="s">
        <v>147</v>
      </c>
      <c r="D84" s="2"/>
      <c r="E84" s="3"/>
      <c r="F84" s="3">
        <v>10</v>
      </c>
      <c r="G84" s="2"/>
      <c r="H84" s="2"/>
      <c r="J84" s="3"/>
      <c r="K84" s="2"/>
      <c r="L84" s="2"/>
      <c r="M84" s="2"/>
      <c r="N84" s="2"/>
    </row>
    <row r="85" spans="2:14">
      <c r="B85" s="2"/>
      <c r="C85" t="s">
        <v>148</v>
      </c>
      <c r="D85" s="2"/>
      <c r="E85" s="48"/>
      <c r="F85" s="48">
        <v>0</v>
      </c>
      <c r="G85" s="2"/>
      <c r="H85" s="2"/>
      <c r="J85" s="48"/>
      <c r="K85" s="2"/>
      <c r="L85" s="2"/>
      <c r="M85" s="2"/>
      <c r="N85" s="2"/>
    </row>
    <row r="86" spans="2:14">
      <c r="B86" s="2"/>
      <c r="C86" s="2"/>
      <c r="D86" s="2"/>
      <c r="E86" s="3"/>
      <c r="F86" s="3"/>
      <c r="G86" s="2"/>
      <c r="H86" s="2"/>
      <c r="I86" s="3"/>
      <c r="J86" s="3"/>
      <c r="K86" s="2"/>
      <c r="L86" s="2"/>
      <c r="M86" s="2"/>
      <c r="N86" s="2"/>
    </row>
    <row r="87" spans="2:14">
      <c r="B87" t="s">
        <v>7</v>
      </c>
      <c r="C87" t="s">
        <v>120</v>
      </c>
      <c r="D87" s="2"/>
      <c r="E87" s="3"/>
      <c r="F87" s="3"/>
      <c r="G87" s="2"/>
      <c r="H87" s="2"/>
      <c r="I87" s="3"/>
      <c r="J87" s="3"/>
      <c r="K87" s="2"/>
      <c r="L87" s="2">
        <v>0</v>
      </c>
      <c r="M87" s="2"/>
      <c r="N87" s="2"/>
    </row>
    <row r="88" spans="2:14">
      <c r="C88" t="s">
        <v>121</v>
      </c>
      <c r="D88" s="2"/>
      <c r="E88" s="3"/>
      <c r="F88" s="3"/>
      <c r="G88" s="2"/>
      <c r="H88" s="2"/>
      <c r="I88" s="3"/>
      <c r="J88" s="3"/>
      <c r="K88" s="2"/>
      <c r="L88" s="2">
        <v>5</v>
      </c>
      <c r="M88" s="2"/>
      <c r="N88" s="2"/>
    </row>
    <row r="89" spans="2:14">
      <c r="C89" t="s">
        <v>122</v>
      </c>
      <c r="D89" s="2"/>
      <c r="E89" s="3"/>
      <c r="F89" s="3"/>
      <c r="G89" s="2"/>
      <c r="H89" s="2"/>
      <c r="I89" s="3"/>
      <c r="J89" s="3"/>
      <c r="K89" s="2"/>
      <c r="L89" s="2">
        <v>10</v>
      </c>
      <c r="M89" s="2"/>
      <c r="N89" s="2"/>
    </row>
    <row r="90" spans="2:14">
      <c r="B90" s="2"/>
      <c r="C90" s="2"/>
      <c r="D90" s="2"/>
      <c r="E90" s="3"/>
      <c r="F90" s="3"/>
      <c r="G90" s="2"/>
      <c r="H90" s="2"/>
      <c r="I90" s="3"/>
      <c r="J90" s="3"/>
      <c r="K90" s="2"/>
      <c r="L90" s="2"/>
      <c r="M90" s="2"/>
      <c r="N90" s="2"/>
    </row>
    <row r="91" spans="2:14">
      <c r="B91" t="s">
        <v>8</v>
      </c>
      <c r="C91" s="8" t="s">
        <v>123</v>
      </c>
      <c r="D91" s="2"/>
      <c r="E91" s="3"/>
      <c r="F91" s="3"/>
      <c r="G91" s="2"/>
      <c r="H91" s="2">
        <v>10</v>
      </c>
      <c r="I91" s="3"/>
      <c r="J91" s="3"/>
      <c r="K91" s="2"/>
      <c r="L91" s="2"/>
      <c r="M91" s="2"/>
      <c r="N91" s="2"/>
    </row>
    <row r="92" spans="2:14">
      <c r="B92" s="2"/>
      <c r="C92" s="8" t="s">
        <v>124</v>
      </c>
      <c r="D92" s="2"/>
      <c r="E92" s="3"/>
      <c r="F92" s="3"/>
      <c r="G92" s="2"/>
      <c r="H92" s="2">
        <v>9</v>
      </c>
      <c r="I92" s="3"/>
      <c r="J92" s="3"/>
      <c r="K92" s="2"/>
      <c r="L92" s="2"/>
      <c r="M92" s="2"/>
      <c r="N92" s="2"/>
    </row>
    <row r="93" spans="2:14">
      <c r="B93" s="2"/>
      <c r="C93" s="8" t="s">
        <v>125</v>
      </c>
      <c r="D93" s="2"/>
      <c r="E93" s="3"/>
      <c r="F93" s="3"/>
      <c r="G93" s="2"/>
      <c r="H93" s="2">
        <v>8</v>
      </c>
      <c r="I93" s="3"/>
      <c r="J93" s="3"/>
      <c r="K93" s="2"/>
      <c r="L93" s="2"/>
      <c r="M93" s="2"/>
      <c r="N93" s="2"/>
    </row>
    <row r="94" spans="2:14">
      <c r="B94" s="2"/>
      <c r="C94" s="8" t="s">
        <v>126</v>
      </c>
      <c r="D94" s="2"/>
      <c r="E94" s="3"/>
      <c r="F94" s="3"/>
      <c r="G94" s="2"/>
      <c r="H94" s="2">
        <v>7</v>
      </c>
      <c r="I94" s="3"/>
      <c r="J94" s="3"/>
      <c r="K94" s="2"/>
      <c r="L94" s="2"/>
      <c r="M94" s="2"/>
      <c r="N94" s="2"/>
    </row>
    <row r="95" spans="2:14">
      <c r="B95" s="2"/>
      <c r="C95" s="8" t="s">
        <v>127</v>
      </c>
      <c r="D95" s="2"/>
      <c r="E95" s="3"/>
      <c r="F95" s="3"/>
      <c r="G95" s="2"/>
      <c r="H95" s="2">
        <v>6</v>
      </c>
      <c r="I95" s="3"/>
      <c r="J95" s="3"/>
      <c r="K95" s="2"/>
      <c r="L95" s="2"/>
      <c r="M95" s="2"/>
      <c r="N95" s="2"/>
    </row>
    <row r="96" spans="2:14">
      <c r="B96" s="2"/>
      <c r="C96" s="8" t="s">
        <v>128</v>
      </c>
      <c r="D96" s="2"/>
      <c r="E96" s="3"/>
      <c r="F96" s="3"/>
      <c r="G96" s="2"/>
      <c r="H96" s="2">
        <v>5</v>
      </c>
      <c r="I96" s="3"/>
      <c r="J96" s="3"/>
      <c r="K96" s="2"/>
      <c r="L96" s="2"/>
      <c r="M96" s="2"/>
      <c r="N96" s="2"/>
    </row>
    <row r="97" spans="2:14">
      <c r="B97" s="2"/>
      <c r="C97" s="8" t="s">
        <v>129</v>
      </c>
      <c r="D97" s="2"/>
      <c r="E97" s="3"/>
      <c r="F97" s="3"/>
      <c r="G97" s="2"/>
      <c r="H97" s="2">
        <v>4</v>
      </c>
      <c r="I97" s="3"/>
      <c r="J97" s="3"/>
      <c r="K97" s="2"/>
      <c r="L97" s="2"/>
      <c r="M97" s="2"/>
      <c r="N97" s="2"/>
    </row>
    <row r="98" spans="2:14">
      <c r="B98" s="2"/>
      <c r="C98" s="8" t="s">
        <v>130</v>
      </c>
      <c r="D98" s="2"/>
      <c r="E98" s="3"/>
      <c r="F98" s="3"/>
      <c r="G98" s="2"/>
      <c r="H98" s="2">
        <v>3</v>
      </c>
      <c r="I98" s="3"/>
      <c r="J98" s="3"/>
      <c r="K98" s="2"/>
      <c r="L98" s="2"/>
      <c r="M98" s="2"/>
      <c r="N98" s="2"/>
    </row>
    <row r="99" spans="2:14">
      <c r="B99" s="2"/>
      <c r="C99" s="8" t="s">
        <v>131</v>
      </c>
      <c r="D99" s="2"/>
      <c r="E99" s="3"/>
      <c r="F99" s="3"/>
      <c r="G99" s="2"/>
      <c r="H99" s="2">
        <v>2</v>
      </c>
      <c r="I99" s="3"/>
      <c r="J99" s="3"/>
      <c r="K99" s="2"/>
      <c r="L99" s="2"/>
      <c r="M99" s="2"/>
      <c r="N99" s="2"/>
    </row>
    <row r="100" spans="2:14">
      <c r="B100" s="2"/>
      <c r="C100" s="8" t="s">
        <v>132</v>
      </c>
      <c r="D100" s="2"/>
      <c r="E100" s="3"/>
      <c r="F100" s="3"/>
      <c r="G100" s="2"/>
      <c r="H100" s="2">
        <v>1</v>
      </c>
      <c r="I100" s="3"/>
      <c r="J100" s="3"/>
      <c r="K100" s="2"/>
      <c r="L100" s="2"/>
      <c r="M100" s="2"/>
      <c r="N100" s="2"/>
    </row>
    <row r="101" spans="2:14">
      <c r="B101" s="2"/>
      <c r="C101" s="8" t="s">
        <v>133</v>
      </c>
      <c r="D101" s="2"/>
      <c r="E101" s="3"/>
      <c r="F101" s="3"/>
      <c r="G101" s="2"/>
      <c r="H101" s="2">
        <v>0</v>
      </c>
      <c r="I101" s="3"/>
      <c r="J101" s="3"/>
      <c r="K101" s="2"/>
      <c r="L101" s="2"/>
      <c r="M101" s="2"/>
      <c r="N101" s="2"/>
    </row>
    <row r="102" spans="2:14">
      <c r="B102" s="2"/>
      <c r="C102" s="2"/>
      <c r="D102" s="2"/>
      <c r="E102" s="3"/>
      <c r="F102" s="3"/>
      <c r="G102" s="2"/>
      <c r="H102" s="2"/>
      <c r="I102" s="3"/>
      <c r="J102" s="3"/>
      <c r="K102" s="2"/>
      <c r="L102" s="2"/>
      <c r="M102" s="2"/>
      <c r="N102" s="2"/>
    </row>
    <row r="103" spans="2:14">
      <c r="B103" s="10" t="s">
        <v>9</v>
      </c>
      <c r="C103" s="7" t="s">
        <v>106</v>
      </c>
      <c r="D103" s="2"/>
      <c r="E103" s="3"/>
      <c r="F103" s="3"/>
      <c r="G103" s="2"/>
      <c r="H103" s="2"/>
      <c r="I103" s="3"/>
      <c r="J103" s="3"/>
      <c r="K103" s="2"/>
      <c r="L103" s="2"/>
      <c r="M103" s="2"/>
      <c r="N103" s="2"/>
    </row>
    <row r="104" spans="2:14">
      <c r="C104" s="81" t="s">
        <v>106</v>
      </c>
      <c r="K104">
        <v>10</v>
      </c>
    </row>
    <row r="105" spans="2:14">
      <c r="C105" s="81" t="s">
        <v>134</v>
      </c>
      <c r="K105">
        <v>0</v>
      </c>
    </row>
    <row r="107" spans="2:14">
      <c r="B107" s="5" t="s">
        <v>10</v>
      </c>
      <c r="C107" t="s">
        <v>107</v>
      </c>
    </row>
    <row r="108" spans="2:14">
      <c r="C108" t="s">
        <v>135</v>
      </c>
      <c r="F108">
        <v>10</v>
      </c>
    </row>
    <row r="109" spans="2:14">
      <c r="C109" t="s">
        <v>136</v>
      </c>
      <c r="F109">
        <v>0</v>
      </c>
    </row>
    <row r="111" spans="2:14">
      <c r="B111" s="5" t="s">
        <v>24</v>
      </c>
      <c r="C111" t="s">
        <v>142</v>
      </c>
    </row>
    <row r="112" spans="2:14">
      <c r="B112" s="5"/>
      <c r="C112" t="s">
        <v>144</v>
      </c>
      <c r="F112" s="45" t="s">
        <v>38</v>
      </c>
    </row>
    <row r="113" spans="2:8">
      <c r="C113" t="s">
        <v>145</v>
      </c>
      <c r="F113">
        <v>30</v>
      </c>
      <c r="H113" s="12"/>
    </row>
    <row r="114" spans="2:8">
      <c r="C114" t="s">
        <v>147</v>
      </c>
      <c r="F114">
        <v>15</v>
      </c>
      <c r="H114" s="12"/>
    </row>
    <row r="115" spans="2:8">
      <c r="C115" t="s">
        <v>149</v>
      </c>
      <c r="F115">
        <v>0</v>
      </c>
      <c r="H115" s="12"/>
    </row>
    <row r="117" spans="2:8">
      <c r="B117" s="5" t="s">
        <v>25</v>
      </c>
      <c r="C117" t="s">
        <v>143</v>
      </c>
    </row>
    <row r="118" spans="2:8">
      <c r="B118" s="5"/>
      <c r="C118" t="s">
        <v>144</v>
      </c>
      <c r="F118" s="45" t="s">
        <v>38</v>
      </c>
    </row>
    <row r="119" spans="2:8">
      <c r="C119" t="s">
        <v>145</v>
      </c>
      <c r="F119">
        <v>15</v>
      </c>
      <c r="H119" s="12"/>
    </row>
    <row r="120" spans="2:8">
      <c r="C120" t="s">
        <v>147</v>
      </c>
      <c r="F120">
        <v>8</v>
      </c>
      <c r="H120" s="12"/>
    </row>
    <row r="121" spans="2:8">
      <c r="C121" t="s">
        <v>149</v>
      </c>
      <c r="F121">
        <v>0</v>
      </c>
      <c r="H121" s="12"/>
    </row>
    <row r="123" spans="2:8">
      <c r="B123" s="5" t="s">
        <v>11</v>
      </c>
      <c r="C123" t="s">
        <v>150</v>
      </c>
    </row>
    <row r="124" spans="2:8">
      <c r="B124" s="5"/>
      <c r="C124" t="s">
        <v>144</v>
      </c>
      <c r="F124" s="45" t="s">
        <v>38</v>
      </c>
    </row>
    <row r="125" spans="2:8">
      <c r="C125" t="s">
        <v>151</v>
      </c>
      <c r="F125">
        <v>5</v>
      </c>
      <c r="H125" s="12"/>
    </row>
    <row r="126" spans="2:8">
      <c r="C126" t="s">
        <v>152</v>
      </c>
      <c r="F126">
        <v>0</v>
      </c>
      <c r="H126" s="12"/>
    </row>
    <row r="127" spans="2:8">
      <c r="H127" s="12"/>
    </row>
    <row r="128" spans="2:8">
      <c r="B128" s="13" t="s">
        <v>12</v>
      </c>
      <c r="C128" t="s">
        <v>153</v>
      </c>
    </row>
    <row r="129" spans="2:8">
      <c r="B129" s="13"/>
      <c r="C129" t="s">
        <v>144</v>
      </c>
      <c r="F129" s="45" t="s">
        <v>38</v>
      </c>
    </row>
    <row r="130" spans="2:8">
      <c r="C130" t="s">
        <v>145</v>
      </c>
      <c r="F130">
        <v>20</v>
      </c>
      <c r="H130" s="12"/>
    </row>
    <row r="131" spans="2:8">
      <c r="C131" t="s">
        <v>154</v>
      </c>
      <c r="F131">
        <v>10</v>
      </c>
      <c r="H131" s="12"/>
    </row>
    <row r="132" spans="2:8">
      <c r="C132" t="s">
        <v>155</v>
      </c>
      <c r="F132">
        <v>0</v>
      </c>
      <c r="H132" s="12"/>
    </row>
    <row r="134" spans="2:8">
      <c r="B134" s="13" t="s">
        <v>13</v>
      </c>
      <c r="C134" t="s">
        <v>14</v>
      </c>
    </row>
    <row r="135" spans="2:8">
      <c r="B135" s="13"/>
      <c r="C135" t="s">
        <v>144</v>
      </c>
      <c r="F135" s="45" t="s">
        <v>38</v>
      </c>
    </row>
    <row r="136" spans="2:8">
      <c r="C136" t="s">
        <v>156</v>
      </c>
      <c r="F136">
        <v>10</v>
      </c>
      <c r="H136" s="12"/>
    </row>
    <row r="137" spans="2:8">
      <c r="C137" t="s">
        <v>157</v>
      </c>
      <c r="F137">
        <v>0</v>
      </c>
      <c r="H137" s="12"/>
    </row>
    <row r="139" spans="2:8">
      <c r="B139" s="13" t="s">
        <v>15</v>
      </c>
      <c r="C139" t="s">
        <v>158</v>
      </c>
    </row>
    <row r="140" spans="2:8">
      <c r="B140" s="13"/>
      <c r="C140" t="s">
        <v>144</v>
      </c>
      <c r="F140" s="45" t="s">
        <v>38</v>
      </c>
    </row>
    <row r="141" spans="2:8">
      <c r="C141" t="s">
        <v>159</v>
      </c>
      <c r="F141">
        <v>10</v>
      </c>
      <c r="H141" s="12"/>
    </row>
    <row r="142" spans="2:8">
      <c r="C142" t="s">
        <v>160</v>
      </c>
      <c r="F142">
        <v>0</v>
      </c>
      <c r="H142" s="12"/>
    </row>
    <row r="144" spans="2:8">
      <c r="B144" s="13" t="s">
        <v>16</v>
      </c>
      <c r="C144" t="s">
        <v>40</v>
      </c>
    </row>
    <row r="145" spans="2:8">
      <c r="B145" s="13"/>
      <c r="C145" t="s">
        <v>144</v>
      </c>
      <c r="F145" s="45" t="s">
        <v>38</v>
      </c>
    </row>
    <row r="146" spans="2:8">
      <c r="C146" t="s">
        <v>162</v>
      </c>
      <c r="F146">
        <v>5</v>
      </c>
      <c r="H146" s="12"/>
    </row>
    <row r="147" spans="2:8">
      <c r="C147" t="s">
        <v>161</v>
      </c>
      <c r="F147">
        <v>0</v>
      </c>
      <c r="H147" s="12"/>
    </row>
    <row r="149" spans="2:8">
      <c r="B149" s="13" t="s">
        <v>17</v>
      </c>
      <c r="C149" t="s">
        <v>2</v>
      </c>
    </row>
    <row r="150" spans="2:8">
      <c r="B150" s="13"/>
      <c r="C150" t="s">
        <v>144</v>
      </c>
      <c r="F150" s="45" t="s">
        <v>38</v>
      </c>
    </row>
    <row r="151" spans="2:8">
      <c r="C151" t="s">
        <v>163</v>
      </c>
      <c r="F151">
        <v>5</v>
      </c>
      <c r="H151" s="12"/>
    </row>
    <row r="152" spans="2:8">
      <c r="C152" t="s">
        <v>164</v>
      </c>
      <c r="F152">
        <v>0</v>
      </c>
      <c r="H152" s="12"/>
    </row>
  </sheetData>
  <sheetProtection password="E15E" sheet="1" objects="1" scenarios="1"/>
  <mergeCells count="95">
    <mergeCell ref="M21:N21"/>
    <mergeCell ref="M19:N19"/>
    <mergeCell ref="M20:N20"/>
    <mergeCell ref="H20:L20"/>
    <mergeCell ref="B2:N2"/>
    <mergeCell ref="B5:N5"/>
    <mergeCell ref="D7:D8"/>
    <mergeCell ref="E7:E8"/>
    <mergeCell ref="G7:G8"/>
    <mergeCell ref="H7:H8"/>
    <mergeCell ref="I7:I9"/>
    <mergeCell ref="C7:C9"/>
    <mergeCell ref="B7:B9"/>
    <mergeCell ref="E4:L4"/>
    <mergeCell ref="B4:D4"/>
    <mergeCell ref="I6:K6"/>
    <mergeCell ref="E47:F47"/>
    <mergeCell ref="I47:J47"/>
    <mergeCell ref="E25:F25"/>
    <mergeCell ref="I25:J25"/>
    <mergeCell ref="C45:F45"/>
    <mergeCell ref="C46:F46"/>
    <mergeCell ref="C44:F44"/>
    <mergeCell ref="C41:F41"/>
    <mergeCell ref="C42:F42"/>
    <mergeCell ref="C43:F43"/>
    <mergeCell ref="I39:L39"/>
    <mergeCell ref="I40:L40"/>
    <mergeCell ref="I41:L41"/>
    <mergeCell ref="I42:L42"/>
    <mergeCell ref="I43:L43"/>
    <mergeCell ref="I45:L45"/>
    <mergeCell ref="I46:L46"/>
    <mergeCell ref="B37:N37"/>
    <mergeCell ref="B26:N26"/>
    <mergeCell ref="E35:F35"/>
    <mergeCell ref="I35:J35"/>
    <mergeCell ref="I27:L27"/>
    <mergeCell ref="C27:F27"/>
    <mergeCell ref="I28:L28"/>
    <mergeCell ref="C39:F39"/>
    <mergeCell ref="C40:F40"/>
    <mergeCell ref="C28:F28"/>
    <mergeCell ref="C29:F29"/>
    <mergeCell ref="C30:F30"/>
    <mergeCell ref="C31:F31"/>
    <mergeCell ref="C32:F32"/>
    <mergeCell ref="C33:F33"/>
    <mergeCell ref="M23:N23"/>
    <mergeCell ref="M24:N24"/>
    <mergeCell ref="C23:F23"/>
    <mergeCell ref="C24:F24"/>
    <mergeCell ref="B11:N11"/>
    <mergeCell ref="H17:L17"/>
    <mergeCell ref="H13:L13"/>
    <mergeCell ref="H14:L14"/>
    <mergeCell ref="C13:F13"/>
    <mergeCell ref="C14:F14"/>
    <mergeCell ref="M13:N13"/>
    <mergeCell ref="M14:N14"/>
    <mergeCell ref="M12:N12"/>
    <mergeCell ref="H21:L21"/>
    <mergeCell ref="H12:L12"/>
    <mergeCell ref="C12:F12"/>
    <mergeCell ref="I33:L33"/>
    <mergeCell ref="I34:L34"/>
    <mergeCell ref="C38:F38"/>
    <mergeCell ref="H24:L24"/>
    <mergeCell ref="H23:L23"/>
    <mergeCell ref="L6:N6"/>
    <mergeCell ref="M7:N9"/>
    <mergeCell ref="M18:N18"/>
    <mergeCell ref="F7:F8"/>
    <mergeCell ref="M15:N15"/>
    <mergeCell ref="M16:N16"/>
    <mergeCell ref="M17:N17"/>
    <mergeCell ref="H15:L15"/>
    <mergeCell ref="H16:L16"/>
    <mergeCell ref="H18:L18"/>
    <mergeCell ref="H22:L22"/>
    <mergeCell ref="L7:L9"/>
    <mergeCell ref="P19:Q20"/>
    <mergeCell ref="I44:L44"/>
    <mergeCell ref="B55:N55"/>
    <mergeCell ref="B49:N49"/>
    <mergeCell ref="B50:N53"/>
    <mergeCell ref="J7:K9"/>
    <mergeCell ref="M22:N22"/>
    <mergeCell ref="H19:L19"/>
    <mergeCell ref="I31:L31"/>
    <mergeCell ref="I32:L32"/>
    <mergeCell ref="I38:L38"/>
    <mergeCell ref="I29:L29"/>
    <mergeCell ref="C34:F34"/>
    <mergeCell ref="I30:L30"/>
  </mergeCells>
  <conditionalFormatting sqref="C7:C9">
    <cfRule type="expression" dxfId="24" priority="1">
      <formula>C7="AA+"</formula>
    </cfRule>
    <cfRule type="expression" dxfId="23" priority="2">
      <formula>C7="AA++"</formula>
    </cfRule>
    <cfRule type="expression" dxfId="22" priority="19">
      <formula>C7="JJ"</formula>
    </cfRule>
    <cfRule type="expression" dxfId="21" priority="21">
      <formula>C7="II"</formula>
    </cfRule>
    <cfRule type="expression" dxfId="20" priority="22">
      <formula>C7="HH"</formula>
    </cfRule>
    <cfRule type="expression" dxfId="19" priority="23">
      <formula>C7="GG"</formula>
    </cfRule>
    <cfRule type="expression" dxfId="18" priority="24">
      <formula>C7="FF"</formula>
    </cfRule>
    <cfRule type="expression" dxfId="17" priority="25">
      <formula>C7="EE"</formula>
    </cfRule>
    <cfRule type="expression" dxfId="16" priority="27">
      <formula>C7="DD"</formula>
    </cfRule>
    <cfRule type="expression" dxfId="15" priority="28">
      <formula>C7="CC"</formula>
    </cfRule>
    <cfRule type="expression" dxfId="14" priority="29">
      <formula>C7="BB"</formula>
    </cfRule>
    <cfRule type="expression" dxfId="13" priority="30">
      <formula>C7="AA"</formula>
    </cfRule>
    <cfRule type="expression" dxfId="12" priority="31">
      <formula>"C12=$Q$12"</formula>
    </cfRule>
  </conditionalFormatting>
  <conditionalFormatting sqref="I7:K9">
    <cfRule type="expression" dxfId="11" priority="11">
      <formula>$I$7&lt;0.5</formula>
    </cfRule>
    <cfRule type="expression" dxfId="10" priority="12">
      <formula>$I$7&lt;0.6</formula>
    </cfRule>
    <cfRule type="expression" dxfId="9" priority="13">
      <formula>$I$7&lt;0.8</formula>
    </cfRule>
    <cfRule type="expression" dxfId="8" priority="14">
      <formula>$I$7&lt;0.9</formula>
    </cfRule>
    <cfRule type="expression" dxfId="7" priority="15">
      <formula>$I$7&lt;1</formula>
    </cfRule>
    <cfRule type="expression" dxfId="6" priority="16">
      <formula>$I$7=1</formula>
    </cfRule>
  </conditionalFormatting>
  <conditionalFormatting sqref="L7:N9">
    <cfRule type="expression" dxfId="5" priority="5">
      <formula>$L$7&lt;0.5</formula>
    </cfRule>
    <cfRule type="expression" dxfId="4" priority="6">
      <formula>$L$7&lt;0.6</formula>
    </cfRule>
    <cfRule type="expression" dxfId="3" priority="7">
      <formula>$L$7&lt;0.8</formula>
    </cfRule>
    <cfRule type="expression" dxfId="2" priority="8">
      <formula>$L$7&lt;0.9</formula>
    </cfRule>
    <cfRule type="expression" dxfId="1" priority="9">
      <formula>$L$7=1</formula>
    </cfRule>
    <cfRule type="expression" dxfId="0" priority="10">
      <formula>$L$7&lt;1</formula>
    </cfRule>
  </conditionalFormatting>
  <dataValidations count="17">
    <dataValidation type="list" allowBlank="1" showInputMessage="1" showErrorMessage="1" sqref="B7">
      <formula1>$B$66:$B$68</formula1>
    </dataValidation>
    <dataValidation type="list" allowBlank="1" showInputMessage="1" showErrorMessage="1" sqref="I28:L28">
      <formula1>$C$70:$C$74</formula1>
    </dataValidation>
    <dataValidation type="list" allowBlank="1" showInputMessage="1" showErrorMessage="1" sqref="I29:L29">
      <formula1>$C$76:$C$80</formula1>
    </dataValidation>
    <dataValidation type="list" allowBlank="1" showInputMessage="1" showErrorMessage="1" sqref="I31:L31">
      <formula1>$C$87:$C$89</formula1>
    </dataValidation>
    <dataValidation type="list" allowBlank="1" showInputMessage="1" showErrorMessage="1" sqref="I32:L32">
      <formula1>$C$91:$C$101</formula1>
    </dataValidation>
    <dataValidation type="list" allowBlank="1" showInputMessage="1" showErrorMessage="1" sqref="I33">
      <formula1>$C$104:$C$105</formula1>
    </dataValidation>
    <dataValidation type="list" allowBlank="1" showInputMessage="1" showErrorMessage="1" sqref="I34">
      <formula1>$C$108:$C$109</formula1>
    </dataValidation>
    <dataValidation type="list" allowBlank="1" showInputMessage="1" showErrorMessage="1" sqref="I39:L39">
      <formula1>$C$112:$C$115</formula1>
    </dataValidation>
    <dataValidation type="list" allowBlank="1" showInputMessage="1" showErrorMessage="1" sqref="I40:L40">
      <formula1>$C$118:$C$121</formula1>
    </dataValidation>
    <dataValidation type="list" allowBlank="1" showInputMessage="1" showErrorMessage="1" sqref="I41:L41">
      <formula1>$C$124:$C$126</formula1>
    </dataValidation>
    <dataValidation type="list" allowBlank="1" showInputMessage="1" showErrorMessage="1" sqref="I42:L42">
      <formula1>$C$129:$C$132</formula1>
    </dataValidation>
    <dataValidation type="list" allowBlank="1" showInputMessage="1" showErrorMessage="1" sqref="I43:L43">
      <formula1>$C$135:$C$137</formula1>
    </dataValidation>
    <dataValidation type="list" allowBlank="1" showInputMessage="1" showErrorMessage="1" sqref="I44:L44">
      <formula1>$C$140:$C$142</formula1>
    </dataValidation>
    <dataValidation type="list" allowBlank="1" showInputMessage="1" showErrorMessage="1" sqref="I45:L45">
      <formula1>$C$145:$C$147</formula1>
    </dataValidation>
    <dataValidation type="list" allowBlank="1" showInputMessage="1" showErrorMessage="1" sqref="I46:L46">
      <formula1>$C$150:$C$152</formula1>
    </dataValidation>
    <dataValidation type="list" allowBlank="1" showInputMessage="1" showErrorMessage="1" sqref="I30:L30">
      <formula1>$C$82:$C$85</formula1>
    </dataValidation>
    <dataValidation type="list" allowBlank="1" showInputMessage="1" showErrorMessage="1" sqref="M13:N13">
      <formula1>$P$7:$P$18</formula1>
    </dataValidation>
  </dataValidations>
  <pageMargins left="0.70866141732283472" right="0.70866141732283472" top="0.59055118110236227" bottom="0.74803149606299213" header="0.31496062992125984" footer="0.31496062992125984"/>
  <pageSetup paperSize="9" scale="53" orientation="portrait" horizontalDpi="4294967293" verticalDpi="0" r:id="rId1"/>
  <headerFooter>
    <oddHeader>&amp;C&amp;G</oddHeader>
  </headerFooter>
  <rowBreaks count="1" manualBreakCount="1">
    <brk id="65" max="13" man="1"/>
  </rowBreaks>
  <colBreaks count="1" manualBreakCount="1">
    <brk id="14" max="1048575" man="1"/>
  </colBreaks>
  <ignoredErrors>
    <ignoredError sqref="B15:B17 B19:B21" twoDigitTextYear="1"/>
  </ignoredErrors>
  <drawing r:id="rId2"/>
  <legacyDrawing r:id="rId3"/>
  <legacyDrawingHF r:id="rId4"/>
  <extLst xmlns:xr="http://schemas.microsoft.com/office/spreadsheetml/2014/revision" xmlns:x14="http://schemas.microsoft.com/office/spreadsheetml/2009/9/main">
    <ext uri="{CCE6A557-97BC-4b89-ADB6-D9C93CAAB3DF}">
      <x14:dataValidations xmlns:xm="http://schemas.microsoft.com/office/excel/2006/main" count="9">
        <x14:dataValidation type="list" allowBlank="1" showInputMessage="1" showErrorMessage="1" promptTitle="country" prompt="select" xr:uid="{D64BAE12-D9F5-43D4-A63F-CE523D7701E9}">
          <x14:formula1>
            <xm:f>#REF!</xm:f>
          </x14:formula1>
          <xm:sqref>#REF!</xm:sqref>
        </x14:dataValidation>
        <x14:dataValidation type="list" allowBlank="1" showInputMessage="1" showErrorMessage="1" xr:uid="{CAC527A5-28BA-4558-9917-7A9F63391DD7}">
          <x14:formula1>
            <xm:f>#REF!</xm:f>
          </x14:formula1>
          <xm:sqref>L30 L33:L34 L41 L43:L46</xm:sqref>
        </x14:dataValidation>
        <x14:dataValidation type="list" allowBlank="1" showInputMessage="1" showErrorMessage="1" xr:uid="{11C49DB5-1864-4791-BC34-4B169A6224A2}">
          <x14:formula1>
            <xm:f>#REF!</xm:f>
          </x14:formula1>
          <xm:sqref>M13:N13</xm:sqref>
        </x14:dataValidation>
        <x14:dataValidation type="list" allowBlank="1" showInputMessage="1" showErrorMessage="1" xr:uid="{B174FBDC-3EAB-48AE-89AA-33F5C1B98751}">
          <x14:formula1>
            <xm:f>#REF!</xm:f>
          </x14:formula1>
          <xm:sqref>I28:L29</xm:sqref>
        </x14:dataValidation>
        <x14:dataValidation type="list" allowBlank="1" showInputMessage="1" showErrorMessage="1" xr:uid="{3240D3F3-3F1A-4FEC-96FA-9D426A678A69}">
          <x14:formula1>
            <xm:f>#REF!</xm:f>
          </x14:formula1>
          <xm:sqref>I32</xm:sqref>
        </x14:dataValidation>
        <x14:dataValidation type="list" allowBlank="1" showInputMessage="1" showErrorMessage="1" xr:uid="{D23AEA1C-D892-4EF6-A0F9-5140C7FFAA67}">
          <x14:formula1>
            <xm:f>#REF!</xm:f>
          </x14:formula1>
          <xm:sqref>I31:L31</xm:sqref>
        </x14:dataValidation>
        <x14:dataValidation type="list" allowBlank="1" showInputMessage="1" showErrorMessage="1" xr:uid="{2F841827-CE31-40F4-A69B-DA4B5077D8F9}">
          <x14:formula1>
            <xm:f>#REF!</xm:f>
          </x14:formula1>
          <xm:sqref>L39:L40 L42</xm:sqref>
        </x14:dataValidation>
        <x14:dataValidation type="list" allowBlank="1" showInputMessage="1" showErrorMessage="1" xr:uid="{F0F79801-AC34-4C23-8042-DC508F679A6A}">
          <x14:formula1>
            <xm:f>#REF!</xm:f>
          </x14:formula1>
          <xm:sqref>B9</xm:sqref>
        </x14:dataValidation>
        <x14:dataValidation type="list" allowBlank="1" showInputMessage="1" showErrorMessage="1" xr:uid="{AD02094D-30C7-4FF1-9A17-79D14C6D9D56}">
          <x14:formula1>
            <xm:f>#REF!</xm:f>
          </x14:formula1>
          <xm:sqref>B7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Kombinált minősítés</vt:lpstr>
      <vt:lpstr>'Kombinált minősítés'!Nyomtatási_terület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</dc:creator>
  <cp:lastModifiedBy>Gábor</cp:lastModifiedBy>
  <cp:lastPrinted>2020-09-23T08:54:25Z</cp:lastPrinted>
  <dcterms:created xsi:type="dcterms:W3CDTF">2018-07-04T07:14:58Z</dcterms:created>
  <dcterms:modified xsi:type="dcterms:W3CDTF">2020-09-30T13:20:54Z</dcterms:modified>
</cp:coreProperties>
</file>